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401" windowWidth="14775" windowHeight="7560" activeTab="1"/>
  </bookViews>
  <sheets>
    <sheet name="Помощь" sheetId="1" r:id="rId1"/>
    <sheet name="Заявка" sheetId="2" r:id="rId2"/>
    <sheet name="для печати" sheetId="3" state="hidden" r:id="rId3"/>
    <sheet name="СЧ-факт" sheetId="4" state="hidden" r:id="rId4"/>
    <sheet name="вед.Тестир" sheetId="5" state="hidden" r:id="rId5"/>
    <sheet name="Формула прописью" sheetId="6" state="hidden" r:id="rId6"/>
    <sheet name="Ведомость КА" sheetId="7" state="hidden" r:id="rId7"/>
    <sheet name="ПриказЗачисл" sheetId="8" state="hidden" r:id="rId8"/>
    <sheet name="ПриказОконч" sheetId="9" state="hidden" r:id="rId9"/>
    <sheet name="DHL" sheetId="10" state="hidden" r:id="rId10"/>
    <sheet name="Реестр" sheetId="11" state="hidden" r:id="rId11"/>
  </sheets>
  <definedNames/>
  <calcPr fullCalcOnLoad="1"/>
</workbook>
</file>

<file path=xl/sharedStrings.xml><?xml version="1.0" encoding="utf-8"?>
<sst xmlns="http://schemas.openxmlformats.org/spreadsheetml/2006/main" count="397" uniqueCount="225">
  <si>
    <t>ФИО</t>
  </si>
  <si>
    <t>Серия</t>
  </si>
  <si>
    <t>Сумма</t>
  </si>
  <si>
    <t>серия</t>
  </si>
  <si>
    <t>номер</t>
  </si>
  <si>
    <t>фио</t>
  </si>
  <si>
    <t>для_осуществления (чего?)</t>
  </si>
  <si>
    <t>фирма</t>
  </si>
  <si>
    <t>город</t>
  </si>
  <si>
    <t>дата_с</t>
  </si>
  <si>
    <t>дата_по</t>
  </si>
  <si>
    <t xml:space="preserve"> </t>
  </si>
  <si>
    <t>в качестве (кого?),с большой буквы</t>
  </si>
  <si>
    <t xml:space="preserve">                                                  Заявка на квалификационную аттестацию</t>
  </si>
  <si>
    <t>№п/п</t>
  </si>
  <si>
    <t xml:space="preserve">Директор                                               </t>
  </si>
  <si>
    <t>(ФИО)</t>
  </si>
  <si>
    <t>Наименование</t>
  </si>
  <si>
    <t>Адрес</t>
  </si>
  <si>
    <t>ИНН</t>
  </si>
  <si>
    <t xml:space="preserve">БИК </t>
  </si>
  <si>
    <t>КПП</t>
  </si>
  <si>
    <t>Р/с</t>
  </si>
  <si>
    <t>Банк</t>
  </si>
  <si>
    <t>К/с</t>
  </si>
  <si>
    <t xml:space="preserve">Электронный адрес организации </t>
  </si>
  <si>
    <t>Email</t>
  </si>
  <si>
    <t>Город</t>
  </si>
  <si>
    <t>Индекс</t>
  </si>
  <si>
    <t>Район</t>
  </si>
  <si>
    <t>Регион</t>
  </si>
  <si>
    <t>от</t>
  </si>
  <si>
    <t>Квалификационная аттестация</t>
  </si>
  <si>
    <t>чел.</t>
  </si>
  <si>
    <t>Телефон</t>
  </si>
  <si>
    <t>№ п/п</t>
  </si>
  <si>
    <t>Волков А.Н.</t>
  </si>
  <si>
    <t>(Фамилия , имя, отчество)</t>
  </si>
  <si>
    <r>
      <t xml:space="preserve">       Фамилия имя отчество   (полностью)</t>
    </r>
    <r>
      <rPr>
        <b/>
        <sz val="14"/>
        <color indexed="10"/>
        <rFont val="Times New Roman"/>
        <family val="1"/>
      </rPr>
      <t xml:space="preserve"> </t>
    </r>
  </si>
  <si>
    <t>Главного инженера</t>
  </si>
  <si>
    <t>ОБРАЗЕЦ</t>
  </si>
  <si>
    <t>Иванов Иван Иванович</t>
  </si>
  <si>
    <t>Подпись</t>
  </si>
  <si>
    <t>Начальник ОК</t>
  </si>
  <si>
    <t>Приложение № 1</t>
  </si>
  <si>
    <t xml:space="preserve"> к Правилам ведения журналов учета полученных и выставленных счетов-фактур книг покупок и книг продаж при расчетах по налогу на добавленную стоимость, утвержденным Постановлением Правительства РФ от 02.12.2000 № 914</t>
  </si>
  <si>
    <t>СЧЕТ-ФАКТУРА №</t>
  </si>
  <si>
    <t>(1)</t>
  </si>
  <si>
    <t>Государственное образовательное учреждение дополнительного профессионального образования - Государственная академия повышения квалификации и переподготовки кадров для строительства и жилищно-коммунального комплекса России (ГОУ ДПО-Государственная академия строительства и жилищно-коммунального комплекса России)</t>
  </si>
  <si>
    <t>Продавец</t>
  </si>
  <si>
    <t>(2)</t>
  </si>
  <si>
    <t>129329, г. Москва, Игарский проезд, д. 2</t>
  </si>
  <si>
    <t>(2а)</t>
  </si>
  <si>
    <t>ИНН/КПП продавца</t>
  </si>
  <si>
    <t>7718193111/771601001</t>
  </si>
  <si>
    <t>(2б)</t>
  </si>
  <si>
    <t>Грузоотправитель и его адрес</t>
  </si>
  <si>
    <t>---</t>
  </si>
  <si>
    <t>(3)</t>
  </si>
  <si>
    <t>Грузополучатель и его адрес</t>
  </si>
  <si>
    <t>(4)</t>
  </si>
  <si>
    <t>К платежно-расчетному документу №</t>
  </si>
  <si>
    <t>(5)</t>
  </si>
  <si>
    <t>Покупатель</t>
  </si>
  <si>
    <t>(6)</t>
  </si>
  <si>
    <t>(6а)</t>
  </si>
  <si>
    <t>ИНН/КПП покупателя</t>
  </si>
  <si>
    <t>(6б)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</si>
  <si>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</si>
  <si>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</si>
  <si>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</t>
  </si>
  <si>
    <t>Цена (тариф)
за единицу измерения</t>
  </si>
  <si>
    <t>Стоимость товаров (работ, услуг), имущественных прав, всего без налога</t>
  </si>
  <si>
    <t>В том числе акциз</t>
  </si>
  <si>
    <t>Налоговая ставка</t>
  </si>
  <si>
    <t>Сумма
налога</t>
  </si>
  <si>
    <t>Стоимость товаров (работ, услуг), имущественных прав, всего с учетом налога</t>
  </si>
  <si>
    <t>Страна происхождения</t>
  </si>
  <si>
    <t>Номер таможенной декларации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</si>
  <si>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</si>
  <si>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</si>
  <si>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</si>
  <si>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</si>
  <si>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</si>
  <si>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</si>
  <si>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</si>
  <si>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</si>
  <si>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</si>
  <si>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</si>
  <si>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</si>
  <si>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без НДС</t>
  </si>
  <si>
    <t>Всего к оплате</t>
  </si>
  <si>
    <t>Руководитель организации</t>
  </si>
  <si>
    <t>Главный бухгалтер</t>
  </si>
  <si>
    <t>Попова Е.В.</t>
  </si>
  <si>
    <t>(подпись)</t>
  </si>
  <si>
    <t>(ф.и.о.)</t>
  </si>
  <si>
    <t>Индивидуальный предприниматель</t>
  </si>
  <si>
    <t>(реквизиты свидетельства о государственной регистрации 
индивидуального предпринимателя)</t>
  </si>
  <si>
    <t>Примечание. Первый экземпляр - покупателю, второй экземпляр - продавцу.</t>
  </si>
  <si>
    <t>(наименование подразделения)</t>
  </si>
  <si>
    <t xml:space="preserve">Ведомость </t>
  </si>
  <si>
    <t>Сотни милл.</t>
  </si>
  <si>
    <t>Дес.милл.</t>
  </si>
  <si>
    <t>Миллионы</t>
  </si>
  <si>
    <t>Сотни тыс.</t>
  </si>
  <si>
    <t>Десятки тыс.</t>
  </si>
  <si>
    <t>Тысячи</t>
  </si>
  <si>
    <t xml:space="preserve">Сотни </t>
  </si>
  <si>
    <t>Десятки</t>
  </si>
  <si>
    <t>Единицы</t>
  </si>
  <si>
    <t>Коп.</t>
  </si>
  <si>
    <t>М.П</t>
  </si>
  <si>
    <t>Договор</t>
  </si>
  <si>
    <r>
      <t>Аттестация для какого рода деятельности (</t>
    </r>
    <r>
      <rPr>
        <b/>
        <sz val="10"/>
        <color indexed="8"/>
        <rFont val="Times New Roman"/>
        <family val="1"/>
      </rPr>
      <t>с маленькой буквы, в Род. падеже)</t>
    </r>
  </si>
  <si>
    <r>
      <t>В   занимаемой должности           (</t>
    </r>
    <r>
      <rPr>
        <b/>
        <sz val="10"/>
        <color indexed="8"/>
        <rFont val="Times New Roman"/>
        <family val="1"/>
      </rPr>
      <t>с большой буквы, в Род. падеже)</t>
    </r>
  </si>
  <si>
    <t>II.Реквизиты организации</t>
  </si>
  <si>
    <t>I.Данные на аттестуемых</t>
  </si>
  <si>
    <t>Вам необходимо заполнить лист "Заявка"</t>
  </si>
  <si>
    <t>Ведомость выдачи документов</t>
  </si>
  <si>
    <t>(квалификационных аттестатов)</t>
  </si>
  <si>
    <t>Подпись лица получившего документ</t>
  </si>
  <si>
    <t>Дата выдачи</t>
  </si>
  <si>
    <t>Номер</t>
  </si>
  <si>
    <t>(Должность)</t>
  </si>
  <si>
    <t>(Подпись)</t>
  </si>
  <si>
    <t>12</t>
  </si>
  <si>
    <t>13</t>
  </si>
  <si>
    <t>14</t>
  </si>
  <si>
    <t>15</t>
  </si>
  <si>
    <t>Программа</t>
  </si>
  <si>
    <t>ПРИКАЗЫВАЮ:</t>
  </si>
  <si>
    <t>Выдать квалификационные аттестаты следующим слушателям:</t>
  </si>
  <si>
    <t xml:space="preserve">В I-м разделе заполняете таблицу с данными на аттестуемых.Очередность записи фамилий -  в алфафитном порядке. Обращаем Ваше внимание, что именно эти данные будут заноситься в квалификационный аттестат. Поэтому будьте внимательны - заполняйте данные в указанном падеже и регистре. </t>
  </si>
  <si>
    <t>% правиль-ных ответов</t>
  </si>
  <si>
    <t xml:space="preserve">Председатель комиссии - </t>
  </si>
  <si>
    <t>Члены комиссии:</t>
  </si>
  <si>
    <t>Фамилия, имя, отчество</t>
  </si>
  <si>
    <t>Дата тестирования</t>
  </si>
  <si>
    <t>Вы получили файл для оформления необходимых документов для проведения процедуры  квалификационной аттестации.</t>
  </si>
  <si>
    <t xml:space="preserve">        В первой строке таблицы показан образец заполнения, не удаляйте его!</t>
  </si>
  <si>
    <t>Всего в таблице 35 строк для заполнения, но видны лишь 5 (остальные скрыты).Как их отобразить,эти скрытые строки,если аттестуемых больше 5 чел.?  Легко! Выделите (левой кнопкой мыши) одновременно  строки 9 и 40, затем нажмите правую кнопку мыши, в появившемся меню выберите пункт отобразить.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</si>
  <si>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</si>
  <si>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</si>
  <si>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</si>
  <si>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</si>
  <si>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</si>
  <si>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</si>
  <si>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</si>
  <si>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</si>
  <si>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</si>
  <si>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</si>
  <si>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</si>
  <si>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</si>
  <si>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</si>
  <si>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</si>
  <si>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</si>
  <si>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</si>
  <si>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</si>
  <si>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</si>
  <si>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</si>
  <si>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</si>
  <si>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</si>
  <si>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</si>
  <si>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</si>
  <si>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</si>
  <si>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</si>
  <si>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</si>
  <si>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</si>
  <si>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</si>
  <si>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г.</t>
  </si>
  <si>
    <t>Квалификационный аттестат</t>
  </si>
  <si>
    <t xml:space="preserve">Квалификационные аттестаты  </t>
  </si>
  <si>
    <t xml:space="preserve">  </t>
  </si>
  <si>
    <t>В связи с завершением предаттестационной подготовки и успешными результатами оценки уровня профессиональных знаний</t>
  </si>
  <si>
    <t>(фамилия, инициалы)</t>
  </si>
  <si>
    <t xml:space="preserve">О зачислении слушателей на обучение  </t>
  </si>
  <si>
    <t>1. Зачислить на обучение в Академию (предаттестационную подготовку с последующей  оценкой уровня профессиональных знаний) с применением дистанционных технологий обучения следующих слушателей:</t>
  </si>
  <si>
    <t>Ректор                                           Волков А.Н.</t>
  </si>
  <si>
    <t>Ректор                                           Волков А. Н.</t>
  </si>
  <si>
    <t>результатов оценки уровня профессиональных знаний</t>
  </si>
  <si>
    <t>Подтверждает результаты оценки уровня профессиональных знаний, проведенной в форме компъютерного тестирования</t>
  </si>
  <si>
    <t>Организация</t>
  </si>
  <si>
    <t>Адрес  доставки:</t>
  </si>
  <si>
    <t>Об окончании обучения слушателей и выдаче квалификационных аттестатов</t>
  </si>
  <si>
    <t>Комиссия, созданная на основании приказа № 01/1111-1у от  11.11.2010г. в составе:</t>
  </si>
  <si>
    <t xml:space="preserve">Бабанов В.Н.  Проректор Академии по развитию образования, кандидат экономических наук;
</t>
  </si>
  <si>
    <t xml:space="preserve">Рыжов И.В.,  проректор  Академии по научной работе; доктор  экономических наук, профессор;                                                                  экономических наук, профессор;                                                                                                                                         
Рыжов Игорь Викторович,  проректор
  комиссии                                                         Академии по научной работе; доктор             
                                                                            экономических наук, профессор;                                                                                                                                         
</t>
  </si>
  <si>
    <t xml:space="preserve">Заместитель председателя </t>
  </si>
  <si>
    <t xml:space="preserve">комиссии </t>
  </si>
  <si>
    <t>Стебенев Л. Е., проректор   Академии по учебно-методической работе;</t>
  </si>
  <si>
    <t>Таптыков Д.А., начальник  отдела аттестации</t>
  </si>
  <si>
    <t xml:space="preserve">Бабанов В.Н. </t>
  </si>
  <si>
    <t>Рыжов И.В.</t>
  </si>
  <si>
    <t>Стебенев Л. Е</t>
  </si>
  <si>
    <t>Таптыков Д.А.</t>
  </si>
  <si>
    <t>Отдел аттестации</t>
  </si>
  <si>
    <t>Соответствие образования и  стажа работы в данной должности подтверждаю</t>
  </si>
  <si>
    <t xml:space="preserve">2. Отделу аттестации  провести оценку уровня профессиональных знаний, в форме компъютерного тестирования,  слушателей прошедших предаттестационную подготовку </t>
  </si>
  <si>
    <t>(наименование подразделения, город)</t>
  </si>
  <si>
    <t>Сведения о слушателях и выданных квалификационных аттестатах
 за период с ______ 20___ г. по ______ 20___ г.</t>
  </si>
  <si>
    <t>№ группы</t>
  </si>
  <si>
    <t>№</t>
  </si>
  <si>
    <t>Наименование организации, юридический адрес, ИНН, КПП</t>
  </si>
  <si>
    <t>Фамилия имя отчество</t>
  </si>
  <si>
    <t>Должность</t>
  </si>
  <si>
    <t>Наименование программы</t>
  </si>
  <si>
    <t>ОПЛАТА</t>
  </si>
  <si>
    <t>Удостоверение</t>
  </si>
  <si>
    <t>П/П ПКО</t>
  </si>
  <si>
    <t>Дата</t>
  </si>
  <si>
    <t>Подпись лица, получившего документ</t>
  </si>
  <si>
    <t>Руководитель подразделения</t>
  </si>
  <si>
    <t>подпись</t>
  </si>
  <si>
    <t>Юридический адрес:</t>
  </si>
  <si>
    <t>ИНН:</t>
  </si>
  <si>
    <t>КПП:</t>
  </si>
  <si>
    <t>2011 г.</t>
  </si>
  <si>
    <r>
      <rPr>
        <sz val="14"/>
        <rFont val="Times New Roman"/>
        <family val="1"/>
      </rPr>
      <t xml:space="preserve">Правило № 1 (единственное) </t>
    </r>
    <r>
      <rPr>
        <sz val="16"/>
        <color indexed="10"/>
        <rFont val="Times New Roman"/>
        <family val="1"/>
      </rPr>
      <t>Формат ячеек не изменять!!! Строки и столбцы не удалять!!!</t>
    </r>
    <r>
      <rPr>
        <sz val="10"/>
        <color indexed="10"/>
        <rFont val="Times New Roman"/>
        <family val="1"/>
      </rPr>
      <t>(даже образец)</t>
    </r>
  </si>
  <si>
    <t>(в ред. Постановлений Правительства РФ  11.05.2006 № 283, от 26.05.2009 № 451)</t>
  </si>
  <si>
    <t>1. строительства, реконструкции и капитального ремонта</t>
  </si>
  <si>
    <t>2. подготовки проектной документации</t>
  </si>
  <si>
    <t>3. инженерных изысканиий</t>
  </si>
  <si>
    <r>
      <t xml:space="preserve">В столбце таблицы "Аттестация для какого рода деятельности" запись вносится по напарвлению деятельности </t>
    </r>
    <r>
      <rPr>
        <sz val="12"/>
        <color indexed="10"/>
        <rFont val="Times New Roman"/>
        <family val="1"/>
      </rPr>
      <t>строго по нижеперечисленному:</t>
    </r>
  </si>
  <si>
    <t>строительства, реконструкции и капитального ремонта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</si>
</sst>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;@"/>
    <numFmt numFmtId="165" formatCode="0.00;[Red]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#,##0.00"/>
    <numFmt numFmtId="171" formatCode="[$-FC19]d\ mmmm\ yyyy\ &quot;г.&quot;"/>
    <numFmt numFmtId="172" formatCode="dd/mm/yy;@"/>
  </numFmts>
  <fonts count="99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1"/>
    </font>
    <font>
      <b/>
      <i/>
      <sz val="12"/>
      <name val="Monotype Corsiva"/>
      <family val="4"/>
    </font>
    <font>
      <sz val="10"/>
      <color indexed="8"/>
      <name val="Times New Roman Cyr"/>
      <family val="1"/>
    </font>
    <font>
      <b/>
      <i/>
      <sz val="10"/>
      <name val="Times New Roman Cyr"/>
      <family val="1"/>
    </font>
    <font>
      <i/>
      <sz val="12"/>
      <name val="Monotype Corsiva"/>
      <family val="4"/>
    </font>
    <font>
      <sz val="16"/>
      <color indexed="10"/>
      <name val="Times New Roman"/>
      <family val="1"/>
    </font>
    <font>
      <b/>
      <sz val="10"/>
      <name val="Arial Cyr"/>
      <family val="0"/>
    </font>
    <font>
      <sz val="6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sz val="12"/>
      <name val="Arial Cyr"/>
      <family val="0"/>
    </font>
    <font>
      <sz val="6"/>
      <name val="Arial Cyr"/>
      <family val="0"/>
    </font>
    <font>
      <b/>
      <sz val="11"/>
      <name val="Arial Cyr"/>
      <family val="2"/>
    </font>
    <font>
      <u val="single"/>
      <sz val="10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Calibri"/>
      <family val="2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Calibri"/>
      <family val="2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Arial Cyr"/>
      <family val="0"/>
    </font>
    <font>
      <sz val="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1" xfId="54" applyFont="1" applyBorder="1" applyAlignment="1">
      <alignment horizontal="center" vertical="center" wrapText="1"/>
      <protection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0" fontId="86" fillId="0" borderId="10" xfId="0" applyFont="1" applyBorder="1" applyAlignment="1">
      <alignment/>
    </xf>
    <xf numFmtId="0" fontId="87" fillId="0" borderId="0" xfId="0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10" xfId="0" applyFont="1" applyFill="1" applyBorder="1" applyAlignment="1">
      <alignment/>
    </xf>
    <xf numFmtId="0" fontId="86" fillId="0" borderId="10" xfId="0" applyFont="1" applyFill="1" applyBorder="1" applyAlignment="1">
      <alignment vertical="center"/>
    </xf>
    <xf numFmtId="0" fontId="8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0" fillId="0" borderId="14" xfId="0" applyNumberForma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21" fillId="0" borderId="0" xfId="53" applyFont="1" applyBorder="1" applyAlignment="1">
      <alignment horizontal="left"/>
      <protection/>
    </xf>
    <xf numFmtId="0" fontId="20" fillId="0" borderId="0" xfId="53" applyBorder="1" applyAlignment="1">
      <alignment horizontal="left"/>
      <protection/>
    </xf>
    <xf numFmtId="0" fontId="20" fillId="0" borderId="0" xfId="53">
      <alignment/>
      <protection/>
    </xf>
    <xf numFmtId="4" fontId="2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23" fillId="33" borderId="15" xfId="53" applyNumberFormat="1" applyFont="1" applyFill="1" applyBorder="1" applyAlignment="1" applyProtection="1">
      <alignment horizontal="center"/>
      <protection hidden="1"/>
    </xf>
    <xf numFmtId="3" fontId="23" fillId="33" borderId="16" xfId="53" applyNumberFormat="1" applyFont="1" applyFill="1" applyBorder="1" applyAlignment="1" applyProtection="1">
      <alignment horizontal="center"/>
      <protection hidden="1"/>
    </xf>
    <xf numFmtId="3" fontId="23" fillId="33" borderId="17" xfId="53" applyNumberFormat="1" applyFont="1" applyFill="1" applyBorder="1" applyAlignment="1" applyProtection="1">
      <alignment horizontal="center"/>
      <protection hidden="1"/>
    </xf>
    <xf numFmtId="3" fontId="23" fillId="33" borderId="18" xfId="53" applyNumberFormat="1" applyFont="1" applyFill="1" applyBorder="1" applyAlignment="1" applyProtection="1">
      <alignment horizontal="center"/>
      <protection hidden="1"/>
    </xf>
    <xf numFmtId="3" fontId="23" fillId="33" borderId="19" xfId="53" applyNumberFormat="1" applyFont="1" applyFill="1" applyBorder="1" applyAlignment="1" applyProtection="1">
      <alignment horizontal="center"/>
      <protection hidden="1"/>
    </xf>
    <xf numFmtId="3" fontId="23" fillId="33" borderId="20" xfId="53" applyNumberFormat="1" applyFont="1" applyFill="1" applyBorder="1" applyAlignment="1" applyProtection="1">
      <alignment horizontal="center"/>
      <protection hidden="1"/>
    </xf>
    <xf numFmtId="3" fontId="23" fillId="34" borderId="21" xfId="53" applyNumberFormat="1" applyFont="1" applyFill="1" applyBorder="1" applyAlignment="1" applyProtection="1">
      <alignment horizontal="center"/>
      <protection hidden="1"/>
    </xf>
    <xf numFmtId="3" fontId="23" fillId="34" borderId="22" xfId="53" applyNumberFormat="1" applyFont="1" applyFill="1" applyBorder="1" applyAlignment="1" applyProtection="1">
      <alignment horizontal="center"/>
      <protection hidden="1"/>
    </xf>
    <xf numFmtId="3" fontId="23" fillId="34" borderId="23" xfId="53" applyNumberFormat="1" applyFont="1" applyFill="1" applyBorder="1" applyAlignment="1" applyProtection="1">
      <alignment horizontal="center"/>
      <protection hidden="1"/>
    </xf>
    <xf numFmtId="3" fontId="23" fillId="34" borderId="24" xfId="53" applyNumberFormat="1" applyFont="1" applyFill="1" applyBorder="1" applyAlignment="1" applyProtection="1">
      <alignment horizontal="center"/>
      <protection hidden="1"/>
    </xf>
    <xf numFmtId="3" fontId="23" fillId="34" borderId="25" xfId="53" applyNumberFormat="1" applyFont="1" applyFill="1" applyBorder="1" applyAlignment="1" applyProtection="1">
      <alignment horizontal="center"/>
      <protection hidden="1"/>
    </xf>
    <xf numFmtId="0" fontId="23" fillId="34" borderId="26" xfId="53" applyFont="1" applyFill="1" applyBorder="1" applyAlignment="1" applyProtection="1">
      <alignment horizontal="center"/>
      <protection hidden="1"/>
    </xf>
    <xf numFmtId="0" fontId="23" fillId="34" borderId="27" xfId="53" applyFont="1" applyFill="1" applyBorder="1" applyAlignment="1" applyProtection="1">
      <alignment horizontal="center"/>
      <protection hidden="1"/>
    </xf>
    <xf numFmtId="0" fontId="23" fillId="34" borderId="25" xfId="53" applyFont="1" applyFill="1" applyBorder="1" applyAlignment="1" applyProtection="1">
      <alignment horizontal="center"/>
      <protection hidden="1"/>
    </xf>
    <xf numFmtId="0" fontId="23" fillId="34" borderId="28" xfId="53" applyFont="1" applyFill="1" applyBorder="1" applyAlignment="1" applyProtection="1">
      <alignment horizontal="center"/>
      <protection hidden="1"/>
    </xf>
    <xf numFmtId="0" fontId="23" fillId="34" borderId="21" xfId="53" applyFont="1" applyFill="1" applyBorder="1" applyAlignment="1" applyProtection="1">
      <alignment horizontal="center"/>
      <protection hidden="1"/>
    </xf>
    <xf numFmtId="0" fontId="23" fillId="34" borderId="22" xfId="53" applyFont="1" applyFill="1" applyBorder="1" applyAlignment="1" applyProtection="1">
      <alignment horizontal="center"/>
      <protection hidden="1"/>
    </xf>
    <xf numFmtId="0" fontId="23" fillId="34" borderId="23" xfId="53" applyFont="1" applyFill="1" applyBorder="1" applyAlignment="1" applyProtection="1">
      <alignment horizontal="center"/>
      <protection hidden="1"/>
    </xf>
    <xf numFmtId="0" fontId="23" fillId="34" borderId="24" xfId="53" applyFont="1" applyFill="1" applyBorder="1" applyAlignment="1" applyProtection="1">
      <alignment horizontal="center"/>
      <protection hidden="1"/>
    </xf>
    <xf numFmtId="0" fontId="23" fillId="34" borderId="29" xfId="53" applyFont="1" applyFill="1" applyBorder="1" applyAlignment="1" applyProtection="1">
      <alignment horizontal="center"/>
      <protection hidden="1"/>
    </xf>
    <xf numFmtId="0" fontId="23" fillId="34" borderId="10" xfId="53" applyFont="1" applyFill="1" applyBorder="1" applyAlignment="1" applyProtection="1">
      <alignment horizontal="center"/>
      <protection hidden="1"/>
    </xf>
    <xf numFmtId="0" fontId="23" fillId="34" borderId="30" xfId="53" applyFont="1" applyFill="1" applyBorder="1" applyAlignment="1" applyProtection="1">
      <alignment horizontal="center"/>
      <protection hidden="1"/>
    </xf>
    <xf numFmtId="0" fontId="23" fillId="34" borderId="31" xfId="53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23" fillId="34" borderId="32" xfId="53" applyFont="1" applyFill="1" applyBorder="1" applyAlignment="1" applyProtection="1">
      <alignment horizontal="center"/>
      <protection hidden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0" fillId="0" borderId="35" xfId="53" applyBorder="1">
      <alignment/>
      <protection/>
    </xf>
    <xf numFmtId="0" fontId="20" fillId="0" borderId="34" xfId="53" applyBorder="1">
      <alignment/>
      <protection/>
    </xf>
    <xf numFmtId="0" fontId="20" fillId="0" borderId="33" xfId="53" applyBorder="1">
      <alignment/>
      <protection/>
    </xf>
    <xf numFmtId="0" fontId="0" fillId="0" borderId="36" xfId="0" applyBorder="1" applyAlignment="1">
      <alignment/>
    </xf>
    <xf numFmtId="0" fontId="21" fillId="0" borderId="0" xfId="53" applyFont="1" applyBorder="1">
      <alignment/>
      <protection/>
    </xf>
    <xf numFmtId="0" fontId="20" fillId="0" borderId="37" xfId="53" applyBorder="1">
      <alignment/>
      <protection/>
    </xf>
    <xf numFmtId="0" fontId="20" fillId="0" borderId="20" xfId="53" applyBorder="1">
      <alignment/>
      <protection/>
    </xf>
    <xf numFmtId="0" fontId="20" fillId="0" borderId="10" xfId="53" applyBorder="1">
      <alignment/>
      <protection/>
    </xf>
    <xf numFmtId="0" fontId="0" fillId="0" borderId="10" xfId="0" applyBorder="1" applyAlignment="1">
      <alignment/>
    </xf>
    <xf numFmtId="0" fontId="20" fillId="0" borderId="38" xfId="53" applyBorder="1">
      <alignment/>
      <protection/>
    </xf>
    <xf numFmtId="0" fontId="24" fillId="0" borderId="10" xfId="53" applyFont="1" applyBorder="1">
      <alignment/>
      <protection/>
    </xf>
    <xf numFmtId="0" fontId="24" fillId="0" borderId="12" xfId="53" applyFont="1" applyBorder="1">
      <alignment/>
      <protection/>
    </xf>
    <xf numFmtId="0" fontId="20" fillId="0" borderId="12" xfId="53" applyBorder="1">
      <alignment/>
      <protection/>
    </xf>
    <xf numFmtId="0" fontId="20" fillId="0" borderId="39" xfId="53" applyBorder="1">
      <alignment/>
      <protection/>
    </xf>
    <xf numFmtId="0" fontId="25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49" fontId="12" fillId="0" borderId="0" xfId="0" applyNumberFormat="1" applyFont="1" applyAlignment="1">
      <alignment/>
    </xf>
    <xf numFmtId="49" fontId="86" fillId="0" borderId="0" xfId="0" applyNumberFormat="1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/>
    </xf>
    <xf numFmtId="172" fontId="12" fillId="0" borderId="1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49" fontId="12" fillId="0" borderId="13" xfId="0" applyNumberFormat="1" applyFont="1" applyBorder="1" applyAlignment="1">
      <alignment/>
    </xf>
    <xf numFmtId="172" fontId="12" fillId="0" borderId="13" xfId="0" applyNumberFormat="1" applyFont="1" applyBorder="1" applyAlignment="1">
      <alignment/>
    </xf>
    <xf numFmtId="49" fontId="28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164" fontId="7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wrapText="1"/>
    </xf>
    <xf numFmtId="49" fontId="12" fillId="0" borderId="13" xfId="0" applyNumberFormat="1" applyFont="1" applyBorder="1" applyAlignment="1">
      <alignment wrapText="1"/>
    </xf>
    <xf numFmtId="49" fontId="28" fillId="0" borderId="0" xfId="0" applyNumberFormat="1" applyFont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86" fillId="35" borderId="0" xfId="0" applyFont="1" applyFill="1" applyBorder="1" applyAlignment="1">
      <alignment/>
    </xf>
    <xf numFmtId="0" fontId="90" fillId="0" borderId="0" xfId="0" applyNumberFormat="1" applyFont="1" applyAlignment="1">
      <alignment/>
    </xf>
    <xf numFmtId="0" fontId="90" fillId="0" borderId="40" xfId="0" applyNumberFormat="1" applyFont="1" applyBorder="1" applyAlignment="1">
      <alignment horizontal="center" vertical="center"/>
    </xf>
    <xf numFmtId="0" fontId="91" fillId="0" borderId="0" xfId="0" applyNumberFormat="1" applyFont="1" applyAlignment="1">
      <alignment horizontal="center" vertical="center"/>
    </xf>
    <xf numFmtId="0" fontId="86" fillId="0" borderId="10" xfId="0" applyNumberFormat="1" applyFont="1" applyBorder="1" applyAlignment="1">
      <alignment horizontal="center" vertical="center"/>
    </xf>
    <xf numFmtId="0" fontId="86" fillId="0" borderId="0" xfId="0" applyNumberFormat="1" applyFont="1" applyBorder="1" applyAlignment="1">
      <alignment/>
    </xf>
    <xf numFmtId="0" fontId="92" fillId="0" borderId="10" xfId="0" applyNumberFormat="1" applyFont="1" applyBorder="1" applyAlignment="1">
      <alignment vertical="center"/>
    </xf>
    <xf numFmtId="0" fontId="86" fillId="0" borderId="10" xfId="0" applyNumberFormat="1" applyFont="1" applyBorder="1" applyAlignment="1">
      <alignment/>
    </xf>
    <xf numFmtId="0" fontId="87" fillId="0" borderId="0" xfId="0" applyNumberFormat="1" applyFont="1" applyBorder="1" applyAlignment="1">
      <alignment/>
    </xf>
    <xf numFmtId="0" fontId="87" fillId="0" borderId="0" xfId="0" applyNumberFormat="1" applyFont="1" applyFill="1" applyBorder="1" applyAlignment="1">
      <alignment/>
    </xf>
    <xf numFmtId="0" fontId="8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55" applyFont="1" applyFill="1" applyBorder="1" applyAlignment="1">
      <alignment horizontal="center" vertical="center" wrapText="1"/>
      <protection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12" fillId="0" borderId="10" xfId="0" applyNumberFormat="1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33" fillId="35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4" fillId="35" borderId="0" xfId="0" applyFont="1" applyFill="1" applyAlignment="1">
      <alignment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172" fontId="4" fillId="35" borderId="22" xfId="0" applyNumberFormat="1" applyFont="1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49" fontId="0" fillId="35" borderId="0" xfId="0" applyNumberFormat="1" applyFill="1" applyBorder="1" applyAlignment="1">
      <alignment vertical="center"/>
    </xf>
    <xf numFmtId="0" fontId="34" fillId="35" borderId="0" xfId="0" applyFont="1" applyFill="1" applyAlignment="1">
      <alignment horizontal="center" vertical="center"/>
    </xf>
    <xf numFmtId="0" fontId="34" fillId="35" borderId="0" xfId="0" applyFont="1" applyFill="1" applyAlignment="1">
      <alignment vertical="center"/>
    </xf>
    <xf numFmtId="49" fontId="0" fillId="35" borderId="10" xfId="0" applyNumberFormat="1" applyFill="1" applyBorder="1" applyAlignment="1">
      <alignment vertical="center"/>
    </xf>
    <xf numFmtId="49" fontId="0" fillId="35" borderId="43" xfId="0" applyNumberFormat="1" applyFill="1" applyBorder="1" applyAlignment="1">
      <alignment vertical="center"/>
    </xf>
    <xf numFmtId="49" fontId="0" fillId="35" borderId="44" xfId="0" applyNumberFormat="1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49" fontId="0" fillId="35" borderId="45" xfId="0" applyNumberFormat="1" applyFill="1" applyBorder="1" applyAlignment="1">
      <alignment vertical="center"/>
    </xf>
    <xf numFmtId="49" fontId="0" fillId="35" borderId="38" xfId="0" applyNumberFormat="1" applyFill="1" applyBorder="1" applyAlignment="1">
      <alignment vertical="center"/>
    </xf>
    <xf numFmtId="0" fontId="0" fillId="35" borderId="40" xfId="0" applyFill="1" applyBorder="1" applyAlignment="1">
      <alignment horizontal="center" vertical="center"/>
    </xf>
    <xf numFmtId="49" fontId="0" fillId="35" borderId="46" xfId="0" applyNumberFormat="1" applyFill="1" applyBorder="1" applyAlignment="1">
      <alignment vertical="center"/>
    </xf>
    <xf numFmtId="49" fontId="0" fillId="35" borderId="47" xfId="0" applyNumberFormat="1" applyFill="1" applyBorder="1" applyAlignment="1">
      <alignment vertical="center"/>
    </xf>
    <xf numFmtId="49" fontId="0" fillId="35" borderId="26" xfId="0" applyNumberFormat="1" applyFill="1" applyBorder="1" applyAlignment="1">
      <alignment vertical="center"/>
    </xf>
    <xf numFmtId="49" fontId="0" fillId="35" borderId="48" xfId="0" applyNumberFormat="1" applyFill="1" applyBorder="1" applyAlignment="1">
      <alignment vertical="center"/>
    </xf>
    <xf numFmtId="172" fontId="4" fillId="35" borderId="49" xfId="0" applyNumberFormat="1" applyFont="1" applyFill="1" applyBorder="1" applyAlignment="1">
      <alignment vertical="center"/>
    </xf>
    <xf numFmtId="49" fontId="0" fillId="35" borderId="50" xfId="0" applyNumberFormat="1" applyFill="1" applyBorder="1" applyAlignment="1">
      <alignment vertical="center"/>
    </xf>
    <xf numFmtId="49" fontId="0" fillId="35" borderId="51" xfId="0" applyNumberFormat="1" applyFill="1" applyBorder="1" applyAlignment="1">
      <alignment vertical="center"/>
    </xf>
    <xf numFmtId="49" fontId="0" fillId="35" borderId="52" xfId="0" applyNumberFormat="1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0" fillId="35" borderId="42" xfId="0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86" fillId="0" borderId="0" xfId="0" applyNumberFormat="1" applyFont="1" applyBorder="1" applyAlignment="1">
      <alignment/>
    </xf>
    <xf numFmtId="49" fontId="86" fillId="3" borderId="43" xfId="0" applyNumberFormat="1" applyFont="1" applyFill="1" applyBorder="1" applyAlignment="1">
      <alignment horizontal="left" vertical="center" wrapText="1"/>
    </xf>
    <xf numFmtId="0" fontId="93" fillId="0" borderId="33" xfId="0" applyFont="1" applyBorder="1" applyAlignment="1">
      <alignment horizontal="justify" vertical="top" wrapText="1"/>
    </xf>
    <xf numFmtId="0" fontId="37" fillId="0" borderId="42" xfId="0" applyFont="1" applyBorder="1" applyAlignment="1">
      <alignment vertical="top" wrapText="1"/>
    </xf>
    <xf numFmtId="0" fontId="37" fillId="0" borderId="33" xfId="0" applyFont="1" applyBorder="1" applyAlignment="1">
      <alignment horizontal="justify" vertical="top" wrapText="1"/>
    </xf>
    <xf numFmtId="0" fontId="90" fillId="0" borderId="44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left" vertical="center" wrapText="1"/>
    </xf>
    <xf numFmtId="49" fontId="86" fillId="3" borderId="53" xfId="0" applyNumberFormat="1" applyFont="1" applyFill="1" applyBorder="1" applyAlignment="1">
      <alignment horizontal="left" vertical="center" wrapText="1"/>
    </xf>
    <xf numFmtId="49" fontId="86" fillId="0" borderId="54" xfId="0" applyNumberFormat="1" applyFont="1" applyBorder="1" applyAlignment="1">
      <alignment/>
    </xf>
    <xf numFmtId="0" fontId="86" fillId="0" borderId="54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9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9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86" fillId="3" borderId="10" xfId="0" applyNumberFormat="1" applyFont="1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left" vertical="center" wrapText="1"/>
    </xf>
    <xf numFmtId="49" fontId="86" fillId="3" borderId="10" xfId="0" applyNumberFormat="1" applyFont="1" applyFill="1" applyBorder="1" applyAlignment="1">
      <alignment horizontal="left" vertical="center"/>
    </xf>
    <xf numFmtId="49" fontId="0" fillId="3" borderId="10" xfId="0" applyNumberFormat="1" applyFill="1" applyBorder="1" applyAlignment="1">
      <alignment horizontal="left" vertical="center"/>
    </xf>
    <xf numFmtId="49" fontId="86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8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86" fillId="3" borderId="55" xfId="0" applyNumberFormat="1" applyFont="1" applyFill="1" applyBorder="1" applyAlignment="1">
      <alignment horizontal="left" vertical="center"/>
    </xf>
    <xf numFmtId="49" fontId="0" fillId="3" borderId="54" xfId="0" applyNumberFormat="1" applyFill="1" applyBorder="1" applyAlignment="1">
      <alignment horizontal="left" vertical="center"/>
    </xf>
    <xf numFmtId="49" fontId="0" fillId="3" borderId="56" xfId="0" applyNumberFormat="1" applyFill="1" applyBorder="1" applyAlignment="1">
      <alignment horizontal="left" vertical="center"/>
    </xf>
    <xf numFmtId="0" fontId="96" fillId="0" borderId="0" xfId="0" applyFont="1" applyBorder="1" applyAlignment="1">
      <alignment vertical="center"/>
    </xf>
    <xf numFmtId="0" fontId="92" fillId="0" borderId="43" xfId="0" applyFont="1" applyBorder="1" applyAlignment="1">
      <alignment vertical="center"/>
    </xf>
    <xf numFmtId="0" fontId="92" fillId="0" borderId="38" xfId="0" applyFont="1" applyBorder="1" applyAlignment="1">
      <alignment vertical="center"/>
    </xf>
    <xf numFmtId="49" fontId="86" fillId="3" borderId="14" xfId="0" applyNumberFormat="1" applyFont="1" applyFill="1" applyBorder="1" applyAlignment="1">
      <alignment horizontal="left" vertical="center" wrapText="1"/>
    </xf>
    <xf numFmtId="49" fontId="86" fillId="3" borderId="38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0" fillId="0" borderId="4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/>
    </xf>
    <xf numFmtId="0" fontId="97" fillId="0" borderId="13" xfId="0" applyFont="1" applyBorder="1" applyAlignment="1">
      <alignment horizontal="left" indent="2"/>
    </xf>
    <xf numFmtId="0" fontId="0" fillId="0" borderId="13" xfId="0" applyBorder="1" applyAlignment="1">
      <alignment horizontal="left" vertical="center"/>
    </xf>
    <xf numFmtId="49" fontId="72" fillId="3" borderId="10" xfId="42" applyNumberFormat="1" applyFill="1" applyBorder="1" applyAlignment="1" applyProtection="1">
      <alignment horizontal="left" vertical="center"/>
      <protection/>
    </xf>
    <xf numFmtId="49" fontId="96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0" fontId="86" fillId="0" borderId="13" xfId="0" applyFont="1" applyBorder="1" applyAlignment="1">
      <alignment/>
    </xf>
    <xf numFmtId="0" fontId="98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9" fontId="17" fillId="0" borderId="14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49" fontId="17" fillId="0" borderId="1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43" xfId="0" applyNumberFormat="1" applyFont="1" applyBorder="1" applyAlignment="1" quotePrefix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43" xfId="0" applyNumberFormat="1" applyFont="1" applyBorder="1" applyAlignment="1" quotePrefix="1">
      <alignment horizontal="center" vertical="center"/>
    </xf>
    <xf numFmtId="9" fontId="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38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54" xfId="0" applyFont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28" fillId="0" borderId="54" xfId="0" applyNumberFormat="1" applyFont="1" applyBorder="1" applyAlignment="1">
      <alignment horizontal="center" vertical="top"/>
    </xf>
    <xf numFmtId="0" fontId="28" fillId="0" borderId="54" xfId="0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top"/>
    </xf>
    <xf numFmtId="49" fontId="29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 wrapText="1"/>
    </xf>
    <xf numFmtId="0" fontId="31" fillId="0" borderId="14" xfId="0" applyNumberFormat="1" applyFont="1" applyBorder="1" applyAlignment="1">
      <alignment horizontal="left" vertical="center" wrapText="1"/>
    </xf>
    <xf numFmtId="0" fontId="31" fillId="0" borderId="38" xfId="0" applyNumberFormat="1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3" fillId="35" borderId="0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/>
    </xf>
    <xf numFmtId="0" fontId="4" fillId="35" borderId="54" xfId="0" applyFont="1" applyFill="1" applyBorder="1" applyAlignment="1">
      <alignment horizontal="center" vertical="center"/>
    </xf>
    <xf numFmtId="0" fontId="34" fillId="35" borderId="0" xfId="0" applyFont="1" applyFill="1" applyAlignment="1">
      <alignment horizontal="left" vertical="center"/>
    </xf>
    <xf numFmtId="49" fontId="0" fillId="35" borderId="40" xfId="0" applyNumberFormat="1" applyFill="1" applyBorder="1" applyAlignment="1">
      <alignment horizontal="left" vertical="center"/>
    </xf>
    <xf numFmtId="0" fontId="0" fillId="35" borderId="45" xfId="0" applyFill="1" applyBorder="1" applyAlignment="1">
      <alignment horizontal="left" vertical="center"/>
    </xf>
    <xf numFmtId="0" fontId="0" fillId="35" borderId="42" xfId="0" applyFill="1" applyBorder="1" applyAlignment="1">
      <alignment horizontal="left" vertical="center"/>
    </xf>
    <xf numFmtId="49" fontId="0" fillId="35" borderId="45" xfId="0" applyNumberFormat="1" applyFill="1" applyBorder="1" applyAlignment="1">
      <alignment horizontal="left" vertical="center" wrapText="1"/>
    </xf>
    <xf numFmtId="0" fontId="0" fillId="35" borderId="45" xfId="0" applyFill="1" applyBorder="1" applyAlignment="1">
      <alignment horizontal="left" vertical="center" wrapText="1"/>
    </xf>
    <xf numFmtId="0" fontId="4" fillId="35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6. Сумма прописью. 001024 001" xfId="53"/>
    <cellStyle name="Обычный_Лист1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3</xdr:row>
      <xdr:rowOff>28575</xdr:rowOff>
    </xdr:from>
    <xdr:ext cx="8429625" cy="790575"/>
    <xdr:sp>
      <xdr:nvSpPr>
        <xdr:cNvPr id="1" name="Прямоугольник 2"/>
        <xdr:cNvSpPr>
          <a:spLocks/>
        </xdr:cNvSpPr>
      </xdr:nvSpPr>
      <xdr:spPr>
        <a:xfrm>
          <a:off x="57150" y="1362075"/>
          <a:ext cx="84296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38100</xdr:rowOff>
    </xdr:from>
    <xdr:ext cx="9048750" cy="428625"/>
    <xdr:sp>
      <xdr:nvSpPr>
        <xdr:cNvPr id="2" name="Прямоугольник 3"/>
        <xdr:cNvSpPr>
          <a:spLocks/>
        </xdr:cNvSpPr>
      </xdr:nvSpPr>
      <xdr:spPr>
        <a:xfrm>
          <a:off x="0" y="1371600"/>
          <a:ext cx="90487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2" sqref="A1:IV16384"/>
    </sheetView>
  </sheetViews>
  <sheetFormatPr defaultColWidth="9.00390625" defaultRowHeight="12.75"/>
  <cols>
    <col min="1" max="10" width="9.125" style="19" customWidth="1"/>
    <col min="11" max="11" width="10.125" style="19" customWidth="1"/>
    <col min="12" max="12" width="12.25390625" style="19" customWidth="1"/>
    <col min="13" max="15" width="9.125" style="19" customWidth="1"/>
    <col min="16" max="16" width="15.125" style="19" customWidth="1"/>
    <col min="17" max="16384" width="9.125" style="19" customWidth="1"/>
  </cols>
  <sheetData>
    <row r="1" spans="1:15" ht="24" customHeight="1">
      <c r="A1" s="209" t="s">
        <v>218</v>
      </c>
      <c r="B1" s="209"/>
      <c r="C1" s="209"/>
      <c r="D1" s="209"/>
      <c r="E1" s="209"/>
      <c r="F1" s="209"/>
      <c r="G1" s="209"/>
      <c r="H1" s="209"/>
      <c r="I1" s="209"/>
      <c r="J1" s="210"/>
      <c r="K1" s="210"/>
      <c r="L1" s="210"/>
      <c r="M1" s="210"/>
      <c r="N1" s="210"/>
      <c r="O1" s="210"/>
    </row>
    <row r="2" spans="1:11" ht="24" customHeight="1">
      <c r="A2" s="214"/>
      <c r="B2" s="215"/>
      <c r="C2" s="215"/>
      <c r="D2" s="215"/>
      <c r="E2" s="215"/>
      <c r="F2" s="215"/>
      <c r="G2" s="215"/>
      <c r="H2" s="215"/>
      <c r="I2" s="215"/>
      <c r="J2" s="10"/>
      <c r="K2" s="10"/>
    </row>
    <row r="3" spans="1:15" s="17" customFormat="1" ht="18.75" customHeight="1">
      <c r="A3" s="216" t="s">
        <v>139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="17" customFormat="1" ht="15.75">
      <c r="A4" s="17" t="s">
        <v>118</v>
      </c>
    </row>
    <row r="5" spans="1:15" s="17" customFormat="1" ht="15.75">
      <c r="A5" s="206" t="s">
        <v>133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1:15" s="17" customFormat="1" ht="15.7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</row>
    <row r="7" spans="1:15" s="17" customFormat="1" ht="15.7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8" spans="1:15" s="17" customFormat="1" ht="21.75" customHeight="1">
      <c r="A8" s="212" t="s">
        <v>223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15" s="17" customFormat="1" ht="21.75" customHeight="1">
      <c r="A9" s="208" t="s">
        <v>220</v>
      </c>
      <c r="B9" s="208"/>
      <c r="C9" s="208"/>
      <c r="D9" s="208"/>
      <c r="E9" s="208"/>
      <c r="F9" s="208"/>
      <c r="G9" s="208"/>
      <c r="H9" s="195"/>
      <c r="I9" s="195"/>
      <c r="J9" s="195"/>
      <c r="K9" s="195"/>
      <c r="L9" s="195"/>
      <c r="M9" s="195"/>
      <c r="N9" s="195"/>
      <c r="O9" s="195"/>
    </row>
    <row r="10" spans="1:15" s="17" customFormat="1" ht="21.75" customHeight="1">
      <c r="A10" s="208" t="s">
        <v>221</v>
      </c>
      <c r="B10" s="208"/>
      <c r="C10" s="208"/>
      <c r="D10" s="208"/>
      <c r="E10" s="208"/>
      <c r="F10" s="208"/>
      <c r="G10" s="208"/>
      <c r="H10" s="195"/>
      <c r="I10" s="195"/>
      <c r="J10" s="195"/>
      <c r="K10" s="195"/>
      <c r="L10" s="195"/>
      <c r="M10" s="195"/>
      <c r="N10" s="195"/>
      <c r="O10" s="195"/>
    </row>
    <row r="11" spans="1:15" s="17" customFormat="1" ht="21.75" customHeight="1">
      <c r="A11" s="208" t="s">
        <v>222</v>
      </c>
      <c r="B11" s="208"/>
      <c r="C11" s="208"/>
      <c r="D11" s="208"/>
      <c r="E11" s="208"/>
      <c r="F11" s="208"/>
      <c r="G11" s="208"/>
      <c r="H11" s="195"/>
      <c r="I11" s="195"/>
      <c r="J11" s="195"/>
      <c r="K11" s="195"/>
      <c r="L11" s="195"/>
      <c r="M11" s="195"/>
      <c r="N11" s="195"/>
      <c r="O11" s="195"/>
    </row>
    <row r="12" spans="1:15" s="17" customFormat="1" ht="21.75" customHeight="1">
      <c r="A12" s="213" t="s">
        <v>140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5" s="17" customFormat="1" ht="15.75">
      <c r="A13" s="211" t="s">
        <v>141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</row>
    <row r="14" spans="1:15" s="17" customFormat="1" ht="15.75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</row>
    <row r="15" spans="1:15" s="17" customFormat="1" ht="17.25" customHeight="1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</row>
    <row r="16" s="17" customFormat="1" ht="15.75"/>
    <row r="17" s="17" customFormat="1" ht="15.75"/>
    <row r="18" s="17" customFormat="1" ht="15.75"/>
    <row r="19" s="17" customFormat="1" ht="15.75"/>
    <row r="20" s="17" customFormat="1" ht="15.75"/>
    <row r="21" s="17" customFormat="1" ht="15.75"/>
    <row r="22" s="17" customFormat="1" ht="15.75"/>
    <row r="23" s="17" customFormat="1" ht="15.75"/>
    <row r="24" s="17" customFormat="1" ht="15.75"/>
    <row r="25" s="17" customFormat="1" ht="15.75"/>
    <row r="26" s="17" customFormat="1" ht="15.75"/>
    <row r="27" s="17" customFormat="1" ht="15.75"/>
    <row r="28" s="17" customFormat="1" ht="15.75"/>
    <row r="29" s="17" customFormat="1" ht="15.75"/>
    <row r="30" s="17" customFormat="1" ht="15.75"/>
    <row r="31" s="17" customFormat="1" ht="15.75"/>
    <row r="32" s="17" customFormat="1" ht="15.75"/>
    <row r="33" s="17" customFormat="1" ht="15.75"/>
    <row r="34" s="17" customFormat="1" ht="15.75"/>
    <row r="35" s="17" customFormat="1" ht="15.75"/>
    <row r="36" s="17" customFormat="1" ht="15.75"/>
    <row r="37" s="17" customFormat="1" ht="15.75"/>
    <row r="38" s="17" customFormat="1" ht="15.75"/>
    <row r="39" s="17" customFormat="1" ht="15.75"/>
    <row r="40" s="17" customFormat="1" ht="15.75"/>
    <row r="41" s="17" customFormat="1" ht="15.75"/>
    <row r="42" s="17" customFormat="1" ht="15.75"/>
    <row r="43" s="17" customFormat="1" ht="15.75"/>
    <row r="44" s="17" customFormat="1" ht="15.75"/>
    <row r="45" s="17" customFormat="1" ht="15.75"/>
    <row r="46" s="17" customFormat="1" ht="15.75"/>
    <row r="47" s="17" customFormat="1" ht="15.75"/>
    <row r="48" s="17" customFormat="1" ht="15.75"/>
    <row r="49" s="17" customFormat="1" ht="15.75"/>
    <row r="50" s="17" customFormat="1" ht="15.75"/>
    <row r="51" s="17" customFormat="1" ht="15.75"/>
    <row r="52" s="17" customFormat="1" ht="15.75"/>
    <row r="53" s="17" customFormat="1" ht="15.75"/>
    <row r="54" s="17" customFormat="1" ht="15.75"/>
    <row r="55" s="17" customFormat="1" ht="15.75"/>
    <row r="56" s="17" customFormat="1" ht="15.75"/>
    <row r="57" s="17" customFormat="1" ht="15.75"/>
    <row r="58" s="17" customFormat="1" ht="15.75"/>
    <row r="59" s="17" customFormat="1" ht="15.75"/>
    <row r="60" s="17" customFormat="1" ht="15.75"/>
    <row r="61" s="17" customFormat="1" ht="15.75"/>
    <row r="62" s="17" customFormat="1" ht="15.75"/>
    <row r="63" s="17" customFormat="1" ht="15.75"/>
    <row r="64" s="17" customFormat="1" ht="15.75"/>
    <row r="65" s="17" customFormat="1" ht="15.75"/>
    <row r="66" s="17" customFormat="1" ht="15.75"/>
    <row r="67" s="17" customFormat="1" ht="15.75"/>
    <row r="68" s="17" customFormat="1" ht="15.75"/>
    <row r="69" s="17" customFormat="1" ht="15.75"/>
    <row r="70" s="17" customFormat="1" ht="15.75"/>
    <row r="71" s="17" customFormat="1" ht="15.75"/>
    <row r="72" s="17" customFormat="1" ht="15.75"/>
    <row r="73" s="17" customFormat="1" ht="15.75"/>
    <row r="74" s="17" customFormat="1" ht="15.75"/>
    <row r="75" s="17" customFormat="1" ht="15.75"/>
    <row r="76" s="17" customFormat="1" ht="15.75"/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</sheetData>
  <sheetProtection password="DCEC" sheet="1"/>
  <mergeCells count="10">
    <mergeCell ref="A5:O7"/>
    <mergeCell ref="A9:G9"/>
    <mergeCell ref="A10:G10"/>
    <mergeCell ref="A11:G11"/>
    <mergeCell ref="A1:O1"/>
    <mergeCell ref="A13:O15"/>
    <mergeCell ref="A8:O8"/>
    <mergeCell ref="A12:O12"/>
    <mergeCell ref="A2:I2"/>
    <mergeCell ref="A3:O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1">
      <selection activeCell="W10" sqref="W10"/>
    </sheetView>
  </sheetViews>
  <sheetFormatPr defaultColWidth="9.00390625" defaultRowHeight="12.75"/>
  <cols>
    <col min="1" max="1" width="4.75390625" style="19" customWidth="1"/>
    <col min="2" max="2" width="1.37890625" style="19" customWidth="1"/>
    <col min="3" max="9" width="4.75390625" style="19" customWidth="1"/>
    <col min="10" max="10" width="4.125" style="19" customWidth="1"/>
    <col min="11" max="12" width="4.75390625" style="19" hidden="1" customWidth="1"/>
    <col min="13" max="18" width="4.75390625" style="19" customWidth="1"/>
    <col min="19" max="19" width="4.625" style="19" customWidth="1"/>
    <col min="20" max="20" width="15.25390625" style="19" customWidth="1"/>
    <col min="21" max="16384" width="9.125" style="19" customWidth="1"/>
  </cols>
  <sheetData>
    <row r="1" spans="1:7" ht="15.75">
      <c r="A1" s="360" t="s">
        <v>182</v>
      </c>
      <c r="B1" s="361"/>
      <c r="C1" s="361"/>
      <c r="D1" s="361"/>
      <c r="E1" s="22"/>
      <c r="F1" s="22"/>
      <c r="G1" s="22"/>
    </row>
    <row r="2" ht="12.75">
      <c r="A2" s="19" t="s">
        <v>183</v>
      </c>
    </row>
    <row r="3" spans="1:4" s="54" customFormat="1" ht="9.75" customHeight="1">
      <c r="A3" s="18"/>
      <c r="B3" s="18"/>
      <c r="C3" s="18"/>
      <c r="D3" s="18"/>
    </row>
    <row r="4" spans="1:20" s="54" customFormat="1" ht="15.75" customHeight="1">
      <c r="A4" s="206" t="s">
        <v>172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s="54" customFormat="1" ht="12" customHeight="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</row>
    <row r="6" spans="1:20" s="54" customFormat="1" ht="15.75" customHeight="1">
      <c r="A6" s="325" t="s">
        <v>35</v>
      </c>
      <c r="B6" s="327"/>
      <c r="C6" s="355" t="s">
        <v>0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25" t="s">
        <v>171</v>
      </c>
      <c r="R6" s="358"/>
      <c r="S6" s="358"/>
      <c r="T6" s="358"/>
    </row>
    <row r="7" spans="1:20" s="54" customFormat="1" ht="27" customHeight="1">
      <c r="A7" s="357"/>
      <c r="B7" s="357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1" t="s">
        <v>1</v>
      </c>
      <c r="R7" s="351"/>
      <c r="S7" s="351"/>
      <c r="T7" s="154" t="s">
        <v>123</v>
      </c>
    </row>
    <row r="8" spans="1:20" s="54" customFormat="1" ht="18" customHeight="1">
      <c r="A8" s="355">
        <v>1</v>
      </c>
      <c r="B8" s="355"/>
      <c r="C8" s="352">
        <f>Заявка!B5</f>
        <v>0</v>
      </c>
      <c r="D8" s="352"/>
      <c r="E8" s="352"/>
      <c r="F8" s="352"/>
      <c r="G8" s="352"/>
      <c r="H8" s="352"/>
      <c r="I8" s="352"/>
      <c r="J8" s="352"/>
      <c r="K8" s="352"/>
      <c r="L8" s="352"/>
      <c r="M8" s="362"/>
      <c r="N8" s="362"/>
      <c r="O8" s="362"/>
      <c r="P8" s="362"/>
      <c r="Q8" s="325">
        <f>'для печати'!A2</f>
        <v>0</v>
      </c>
      <c r="R8" s="325"/>
      <c r="S8" s="325"/>
      <c r="T8" s="152">
        <f>'для печати'!B2</f>
        <v>0</v>
      </c>
    </row>
    <row r="9" spans="1:20" s="54" customFormat="1" ht="18" customHeight="1">
      <c r="A9" s="355">
        <v>2</v>
      </c>
      <c r="B9" s="355"/>
      <c r="C9" s="352">
        <f>Заявка!B6</f>
        <v>0</v>
      </c>
      <c r="D9" s="352"/>
      <c r="E9" s="352"/>
      <c r="F9" s="352"/>
      <c r="G9" s="352"/>
      <c r="H9" s="352"/>
      <c r="I9" s="352"/>
      <c r="J9" s="352"/>
      <c r="K9" s="352"/>
      <c r="L9" s="352"/>
      <c r="M9" s="362"/>
      <c r="N9" s="362"/>
      <c r="O9" s="362"/>
      <c r="P9" s="362"/>
      <c r="Q9" s="325">
        <f>'для печати'!A3</f>
        <v>0</v>
      </c>
      <c r="R9" s="325"/>
      <c r="S9" s="325"/>
      <c r="T9" s="152">
        <f>'для печати'!B3</f>
        <v>0</v>
      </c>
    </row>
    <row r="10" spans="1:20" s="54" customFormat="1" ht="18" customHeight="1">
      <c r="A10" s="355">
        <v>3</v>
      </c>
      <c r="B10" s="355"/>
      <c r="C10" s="352">
        <f>Заявка!B7</f>
        <v>0</v>
      </c>
      <c r="D10" s="352"/>
      <c r="E10" s="352"/>
      <c r="F10" s="352"/>
      <c r="G10" s="352"/>
      <c r="H10" s="352"/>
      <c r="I10" s="352"/>
      <c r="J10" s="352"/>
      <c r="K10" s="352"/>
      <c r="L10" s="352"/>
      <c r="M10" s="362"/>
      <c r="N10" s="362"/>
      <c r="O10" s="362"/>
      <c r="P10" s="362"/>
      <c r="Q10" s="325">
        <f>'для печати'!A4</f>
        <v>0</v>
      </c>
      <c r="R10" s="325"/>
      <c r="S10" s="325"/>
      <c r="T10" s="152">
        <f>'для печати'!B4</f>
        <v>0</v>
      </c>
    </row>
    <row r="11" spans="1:20" s="54" customFormat="1" ht="18" customHeight="1">
      <c r="A11" s="355">
        <v>4</v>
      </c>
      <c r="B11" s="355"/>
      <c r="C11" s="352">
        <f>Заявка!B8</f>
        <v>0</v>
      </c>
      <c r="D11" s="352"/>
      <c r="E11" s="352"/>
      <c r="F11" s="352"/>
      <c r="G11" s="352"/>
      <c r="H11" s="352"/>
      <c r="I11" s="352"/>
      <c r="J11" s="352"/>
      <c r="K11" s="352"/>
      <c r="L11" s="352"/>
      <c r="M11" s="362"/>
      <c r="N11" s="362"/>
      <c r="O11" s="362"/>
      <c r="P11" s="362"/>
      <c r="Q11" s="325">
        <f>'для печати'!A5</f>
        <v>0</v>
      </c>
      <c r="R11" s="325"/>
      <c r="S11" s="325"/>
      <c r="T11" s="152">
        <f>'для печати'!B5</f>
        <v>0</v>
      </c>
    </row>
    <row r="12" spans="1:20" s="54" customFormat="1" ht="18" customHeight="1">
      <c r="A12" s="355">
        <v>5</v>
      </c>
      <c r="B12" s="355"/>
      <c r="C12" s="352">
        <f>Заявка!B9</f>
        <v>0</v>
      </c>
      <c r="D12" s="352"/>
      <c r="E12" s="352"/>
      <c r="F12" s="352"/>
      <c r="G12" s="352"/>
      <c r="H12" s="352"/>
      <c r="I12" s="352"/>
      <c r="J12" s="352"/>
      <c r="K12" s="352"/>
      <c r="L12" s="352"/>
      <c r="M12" s="362"/>
      <c r="N12" s="362"/>
      <c r="O12" s="362"/>
      <c r="P12" s="362"/>
      <c r="Q12" s="325">
        <f>'для печати'!A6</f>
        <v>0</v>
      </c>
      <c r="R12" s="325"/>
      <c r="S12" s="325"/>
      <c r="T12" s="152">
        <f>'для печати'!B6</f>
        <v>0</v>
      </c>
    </row>
    <row r="13" spans="1:20" s="54" customFormat="1" ht="18" customHeight="1">
      <c r="A13" s="355">
        <v>6</v>
      </c>
      <c r="B13" s="355"/>
      <c r="C13" s="352">
        <f>Заявка!B10</f>
        <v>0</v>
      </c>
      <c r="D13" s="352"/>
      <c r="E13" s="352"/>
      <c r="F13" s="352"/>
      <c r="G13" s="352"/>
      <c r="H13" s="352"/>
      <c r="I13" s="352"/>
      <c r="J13" s="352"/>
      <c r="K13" s="352"/>
      <c r="L13" s="352"/>
      <c r="M13" s="362"/>
      <c r="N13" s="362"/>
      <c r="O13" s="362"/>
      <c r="P13" s="362"/>
      <c r="Q13" s="325">
        <f>'для печати'!A7</f>
        <v>0</v>
      </c>
      <c r="R13" s="325"/>
      <c r="S13" s="325"/>
      <c r="T13" s="152">
        <f>'для печати'!B7</f>
        <v>0</v>
      </c>
    </row>
    <row r="14" spans="1:20" s="54" customFormat="1" ht="18" customHeight="1">
      <c r="A14" s="355">
        <v>7</v>
      </c>
      <c r="B14" s="355"/>
      <c r="C14" s="352">
        <f>Заявка!B11</f>
        <v>0</v>
      </c>
      <c r="D14" s="352"/>
      <c r="E14" s="352"/>
      <c r="F14" s="352"/>
      <c r="G14" s="352"/>
      <c r="H14" s="352"/>
      <c r="I14" s="352"/>
      <c r="J14" s="352"/>
      <c r="K14" s="352"/>
      <c r="L14" s="352"/>
      <c r="M14" s="362"/>
      <c r="N14" s="362"/>
      <c r="O14" s="362"/>
      <c r="P14" s="362"/>
      <c r="Q14" s="325">
        <f>'для печати'!A8</f>
        <v>0</v>
      </c>
      <c r="R14" s="325"/>
      <c r="S14" s="325"/>
      <c r="T14" s="152">
        <f>'для печати'!B8</f>
        <v>0</v>
      </c>
    </row>
    <row r="15" spans="1:20" s="54" customFormat="1" ht="18" customHeight="1">
      <c r="A15" s="355">
        <v>8</v>
      </c>
      <c r="B15" s="355"/>
      <c r="C15" s="352">
        <f>Заявка!B12</f>
        <v>0</v>
      </c>
      <c r="D15" s="352"/>
      <c r="E15" s="352"/>
      <c r="F15" s="352"/>
      <c r="G15" s="352"/>
      <c r="H15" s="352"/>
      <c r="I15" s="352"/>
      <c r="J15" s="352"/>
      <c r="K15" s="352"/>
      <c r="L15" s="352"/>
      <c r="M15" s="362"/>
      <c r="N15" s="362"/>
      <c r="O15" s="362"/>
      <c r="P15" s="362"/>
      <c r="Q15" s="325">
        <f>'для печати'!A9</f>
        <v>0</v>
      </c>
      <c r="R15" s="325"/>
      <c r="S15" s="325"/>
      <c r="T15" s="152">
        <f>'для печати'!B9</f>
        <v>0</v>
      </c>
    </row>
    <row r="16" spans="1:20" s="54" customFormat="1" ht="18" customHeight="1">
      <c r="A16" s="355">
        <v>9</v>
      </c>
      <c r="B16" s="355"/>
      <c r="C16" s="352">
        <f>Заявка!B13</f>
        <v>0</v>
      </c>
      <c r="D16" s="352"/>
      <c r="E16" s="352"/>
      <c r="F16" s="352"/>
      <c r="G16" s="352"/>
      <c r="H16" s="352"/>
      <c r="I16" s="352"/>
      <c r="J16" s="352"/>
      <c r="K16" s="352"/>
      <c r="L16" s="352"/>
      <c r="M16" s="362"/>
      <c r="N16" s="362"/>
      <c r="O16" s="362"/>
      <c r="P16" s="362"/>
      <c r="Q16" s="325">
        <f>'для печати'!A10</f>
        <v>0</v>
      </c>
      <c r="R16" s="325"/>
      <c r="S16" s="325"/>
      <c r="T16" s="152">
        <f>'для печати'!B10</f>
        <v>0</v>
      </c>
    </row>
    <row r="17" spans="1:20" s="54" customFormat="1" ht="18" customHeight="1">
      <c r="A17" s="355">
        <v>10</v>
      </c>
      <c r="B17" s="355"/>
      <c r="C17" s="352">
        <f>Заявка!B14</f>
        <v>0</v>
      </c>
      <c r="D17" s="352"/>
      <c r="E17" s="352"/>
      <c r="F17" s="352"/>
      <c r="G17" s="352"/>
      <c r="H17" s="352"/>
      <c r="I17" s="352"/>
      <c r="J17" s="352"/>
      <c r="K17" s="352"/>
      <c r="L17" s="352"/>
      <c r="M17" s="362"/>
      <c r="N17" s="362"/>
      <c r="O17" s="362"/>
      <c r="P17" s="362"/>
      <c r="Q17" s="325">
        <f>'для печати'!A11</f>
        <v>0</v>
      </c>
      <c r="R17" s="325"/>
      <c r="S17" s="325"/>
      <c r="T17" s="152">
        <f>'для печати'!B11</f>
        <v>0</v>
      </c>
    </row>
    <row r="18" spans="1:20" s="54" customFormat="1" ht="18" customHeight="1">
      <c r="A18" s="355">
        <v>11</v>
      </c>
      <c r="B18" s="355"/>
      <c r="C18" s="352">
        <f>Заявка!B15</f>
        <v>0</v>
      </c>
      <c r="D18" s="352"/>
      <c r="E18" s="352"/>
      <c r="F18" s="352"/>
      <c r="G18" s="352"/>
      <c r="H18" s="352"/>
      <c r="I18" s="352"/>
      <c r="J18" s="352"/>
      <c r="K18" s="352"/>
      <c r="L18" s="352"/>
      <c r="M18" s="362"/>
      <c r="N18" s="362"/>
      <c r="O18" s="362"/>
      <c r="P18" s="362"/>
      <c r="Q18" s="325">
        <f>'для печати'!A12</f>
        <v>0</v>
      </c>
      <c r="R18" s="325"/>
      <c r="S18" s="325"/>
      <c r="T18" s="152">
        <f>'для печати'!B12</f>
        <v>0</v>
      </c>
    </row>
    <row r="19" spans="1:20" s="54" customFormat="1" ht="18" customHeight="1">
      <c r="A19" s="355">
        <v>12</v>
      </c>
      <c r="B19" s="355"/>
      <c r="C19" s="352">
        <f>Заявка!B16</f>
        <v>0</v>
      </c>
      <c r="D19" s="352"/>
      <c r="E19" s="352"/>
      <c r="F19" s="352"/>
      <c r="G19" s="352"/>
      <c r="H19" s="352"/>
      <c r="I19" s="352"/>
      <c r="J19" s="352"/>
      <c r="K19" s="352"/>
      <c r="L19" s="352"/>
      <c r="M19" s="362"/>
      <c r="N19" s="362"/>
      <c r="O19" s="362"/>
      <c r="P19" s="362"/>
      <c r="Q19" s="325">
        <f>'для печати'!A13</f>
        <v>0</v>
      </c>
      <c r="R19" s="325"/>
      <c r="S19" s="325"/>
      <c r="T19" s="152">
        <f>'для печати'!B13</f>
        <v>0</v>
      </c>
    </row>
    <row r="20" spans="1:20" s="54" customFormat="1" ht="18" customHeight="1">
      <c r="A20" s="355">
        <v>13</v>
      </c>
      <c r="B20" s="355"/>
      <c r="C20" s="352">
        <f>Заявка!B17</f>
        <v>0</v>
      </c>
      <c r="D20" s="352"/>
      <c r="E20" s="352"/>
      <c r="F20" s="352"/>
      <c r="G20" s="352"/>
      <c r="H20" s="352"/>
      <c r="I20" s="352"/>
      <c r="J20" s="352"/>
      <c r="K20" s="352"/>
      <c r="L20" s="352"/>
      <c r="M20" s="362"/>
      <c r="N20" s="362"/>
      <c r="O20" s="362"/>
      <c r="P20" s="362"/>
      <c r="Q20" s="325">
        <f>'для печати'!A14</f>
        <v>0</v>
      </c>
      <c r="R20" s="325"/>
      <c r="S20" s="325"/>
      <c r="T20" s="152">
        <f>'для печати'!B14</f>
        <v>0</v>
      </c>
    </row>
    <row r="21" spans="1:20" s="54" customFormat="1" ht="18" customHeight="1">
      <c r="A21" s="355">
        <v>14</v>
      </c>
      <c r="B21" s="355"/>
      <c r="C21" s="352">
        <f>Заявка!B18</f>
        <v>0</v>
      </c>
      <c r="D21" s="352"/>
      <c r="E21" s="352"/>
      <c r="F21" s="352"/>
      <c r="G21" s="352"/>
      <c r="H21" s="352"/>
      <c r="I21" s="352"/>
      <c r="J21" s="352"/>
      <c r="K21" s="352"/>
      <c r="L21" s="352"/>
      <c r="M21" s="362"/>
      <c r="N21" s="362"/>
      <c r="O21" s="362"/>
      <c r="P21" s="362"/>
      <c r="Q21" s="325">
        <f>'для печати'!A15</f>
        <v>0</v>
      </c>
      <c r="R21" s="325"/>
      <c r="S21" s="325"/>
      <c r="T21" s="152">
        <f>'для печати'!B15</f>
        <v>0</v>
      </c>
    </row>
    <row r="22" spans="1:23" s="54" customFormat="1" ht="18" customHeight="1">
      <c r="A22" s="355">
        <v>15</v>
      </c>
      <c r="B22" s="355"/>
      <c r="C22" s="352">
        <f>Заявка!B19</f>
        <v>0</v>
      </c>
      <c r="D22" s="352"/>
      <c r="E22" s="352"/>
      <c r="F22" s="352"/>
      <c r="G22" s="352"/>
      <c r="H22" s="352"/>
      <c r="I22" s="352"/>
      <c r="J22" s="352"/>
      <c r="K22" s="352"/>
      <c r="L22" s="352"/>
      <c r="M22" s="362"/>
      <c r="N22" s="362"/>
      <c r="O22" s="362"/>
      <c r="P22" s="362"/>
      <c r="Q22" s="325">
        <f>'для печати'!A16</f>
        <v>0</v>
      </c>
      <c r="R22" s="325"/>
      <c r="S22" s="325"/>
      <c r="T22" s="152">
        <f>'для печати'!B16</f>
        <v>0</v>
      </c>
      <c r="W22" s="54" t="s">
        <v>173</v>
      </c>
    </row>
    <row r="23" spans="1:20" s="54" customFormat="1" ht="18" customHeight="1">
      <c r="A23" s="355">
        <v>16</v>
      </c>
      <c r="B23" s="355"/>
      <c r="C23" s="352">
        <f>Заявка!B20</f>
        <v>0</v>
      </c>
      <c r="D23" s="352"/>
      <c r="E23" s="352"/>
      <c r="F23" s="352"/>
      <c r="G23" s="352"/>
      <c r="H23" s="352"/>
      <c r="I23" s="352"/>
      <c r="J23" s="352"/>
      <c r="K23" s="352"/>
      <c r="L23" s="352"/>
      <c r="M23" s="362"/>
      <c r="N23" s="362"/>
      <c r="O23" s="362"/>
      <c r="P23" s="362"/>
      <c r="Q23" s="325">
        <f>'для печати'!A17</f>
        <v>0</v>
      </c>
      <c r="R23" s="325"/>
      <c r="S23" s="325"/>
      <c r="T23" s="152">
        <f>'для печати'!B17</f>
        <v>0</v>
      </c>
    </row>
    <row r="24" spans="1:20" s="54" customFormat="1" ht="18" customHeight="1">
      <c r="A24" s="355">
        <v>17</v>
      </c>
      <c r="B24" s="355"/>
      <c r="C24" s="352">
        <f>Заявка!B21</f>
        <v>0</v>
      </c>
      <c r="D24" s="352"/>
      <c r="E24" s="352"/>
      <c r="F24" s="352"/>
      <c r="G24" s="352"/>
      <c r="H24" s="352"/>
      <c r="I24" s="352"/>
      <c r="J24" s="352"/>
      <c r="K24" s="352"/>
      <c r="L24" s="352"/>
      <c r="M24" s="362"/>
      <c r="N24" s="362"/>
      <c r="O24" s="362"/>
      <c r="P24" s="362"/>
      <c r="Q24" s="325">
        <f>'для печати'!A18</f>
        <v>0</v>
      </c>
      <c r="R24" s="325"/>
      <c r="S24" s="325"/>
      <c r="T24" s="152">
        <f>'для печати'!B18</f>
        <v>0</v>
      </c>
    </row>
    <row r="25" spans="1:20" s="54" customFormat="1" ht="18" customHeight="1">
      <c r="A25" s="355">
        <v>18</v>
      </c>
      <c r="B25" s="355"/>
      <c r="C25" s="352">
        <f>Заявка!B22</f>
        <v>0</v>
      </c>
      <c r="D25" s="352"/>
      <c r="E25" s="352"/>
      <c r="F25" s="352"/>
      <c r="G25" s="352"/>
      <c r="H25" s="352"/>
      <c r="I25" s="352"/>
      <c r="J25" s="352"/>
      <c r="K25" s="352"/>
      <c r="L25" s="352"/>
      <c r="M25" s="362"/>
      <c r="N25" s="362"/>
      <c r="O25" s="362"/>
      <c r="P25" s="362"/>
      <c r="Q25" s="325">
        <f>'для печати'!A19</f>
        <v>0</v>
      </c>
      <c r="R25" s="325"/>
      <c r="S25" s="325"/>
      <c r="T25" s="152">
        <f>'для печати'!B19</f>
        <v>0</v>
      </c>
    </row>
    <row r="26" spans="1:20" s="54" customFormat="1" ht="18" customHeight="1">
      <c r="A26" s="355">
        <v>19</v>
      </c>
      <c r="B26" s="355"/>
      <c r="C26" s="352">
        <f>Заявка!B23</f>
        <v>0</v>
      </c>
      <c r="D26" s="352"/>
      <c r="E26" s="352"/>
      <c r="F26" s="352"/>
      <c r="G26" s="352"/>
      <c r="H26" s="352"/>
      <c r="I26" s="352"/>
      <c r="J26" s="352"/>
      <c r="K26" s="352"/>
      <c r="L26" s="352"/>
      <c r="M26" s="362"/>
      <c r="N26" s="362"/>
      <c r="O26" s="362"/>
      <c r="P26" s="362"/>
      <c r="Q26" s="325">
        <f>'для печати'!A20</f>
        <v>0</v>
      </c>
      <c r="R26" s="325"/>
      <c r="S26" s="325"/>
      <c r="T26" s="152">
        <f>'для печати'!B20</f>
        <v>0</v>
      </c>
    </row>
    <row r="27" spans="1:20" s="54" customFormat="1" ht="18" customHeight="1">
      <c r="A27" s="355">
        <v>20</v>
      </c>
      <c r="B27" s="355"/>
      <c r="C27" s="352">
        <f>Заявка!B24</f>
        <v>0</v>
      </c>
      <c r="D27" s="352"/>
      <c r="E27" s="352"/>
      <c r="F27" s="352"/>
      <c r="G27" s="352"/>
      <c r="H27" s="352"/>
      <c r="I27" s="352"/>
      <c r="J27" s="352"/>
      <c r="K27" s="352"/>
      <c r="L27" s="352"/>
      <c r="M27" s="362"/>
      <c r="N27" s="362"/>
      <c r="O27" s="362"/>
      <c r="P27" s="362"/>
      <c r="Q27" s="325">
        <f>'для печати'!A21</f>
        <v>0</v>
      </c>
      <c r="R27" s="325"/>
      <c r="S27" s="325"/>
      <c r="T27" s="152">
        <f>'для печати'!B21</f>
        <v>0</v>
      </c>
    </row>
    <row r="28" spans="1:20" s="54" customFormat="1" ht="18" customHeight="1">
      <c r="A28" s="355">
        <v>21</v>
      </c>
      <c r="B28" s="355"/>
      <c r="C28" s="352">
        <f>Заявка!B25</f>
        <v>0</v>
      </c>
      <c r="D28" s="352"/>
      <c r="E28" s="352"/>
      <c r="F28" s="352"/>
      <c r="G28" s="352"/>
      <c r="H28" s="352"/>
      <c r="I28" s="352"/>
      <c r="J28" s="352"/>
      <c r="K28" s="352"/>
      <c r="L28" s="352"/>
      <c r="M28" s="362"/>
      <c r="N28" s="362"/>
      <c r="O28" s="362"/>
      <c r="P28" s="362"/>
      <c r="Q28" s="325">
        <f>'для печати'!A22</f>
        <v>0</v>
      </c>
      <c r="R28" s="325"/>
      <c r="S28" s="325"/>
      <c r="T28" s="152">
        <f>'для печати'!B22</f>
        <v>0</v>
      </c>
    </row>
    <row r="29" spans="1:20" s="54" customFormat="1" ht="18" customHeight="1">
      <c r="A29" s="355">
        <v>22</v>
      </c>
      <c r="B29" s="355"/>
      <c r="C29" s="352">
        <f>Заявка!B26</f>
        <v>0</v>
      </c>
      <c r="D29" s="352"/>
      <c r="E29" s="352"/>
      <c r="F29" s="352"/>
      <c r="G29" s="352"/>
      <c r="H29" s="352"/>
      <c r="I29" s="352"/>
      <c r="J29" s="352"/>
      <c r="K29" s="352"/>
      <c r="L29" s="352"/>
      <c r="M29" s="362"/>
      <c r="N29" s="362"/>
      <c r="O29" s="362"/>
      <c r="P29" s="362"/>
      <c r="Q29" s="325">
        <f>'для печати'!A23</f>
        <v>0</v>
      </c>
      <c r="R29" s="325"/>
      <c r="S29" s="325"/>
      <c r="T29" s="152">
        <f>'для печати'!B23</f>
        <v>0</v>
      </c>
    </row>
    <row r="30" spans="1:20" s="54" customFormat="1" ht="18" customHeight="1">
      <c r="A30" s="355">
        <v>23</v>
      </c>
      <c r="B30" s="355"/>
      <c r="C30" s="352">
        <f>Заявка!B27</f>
        <v>0</v>
      </c>
      <c r="D30" s="352"/>
      <c r="E30" s="352"/>
      <c r="F30" s="352"/>
      <c r="G30" s="352"/>
      <c r="H30" s="352"/>
      <c r="I30" s="352"/>
      <c r="J30" s="352"/>
      <c r="K30" s="352"/>
      <c r="L30" s="352"/>
      <c r="M30" s="362"/>
      <c r="N30" s="362"/>
      <c r="O30" s="362"/>
      <c r="P30" s="362"/>
      <c r="Q30" s="325">
        <f>'для печати'!A24</f>
        <v>0</v>
      </c>
      <c r="R30" s="325"/>
      <c r="S30" s="325"/>
      <c r="T30" s="152">
        <f>'для печати'!B24</f>
        <v>0</v>
      </c>
    </row>
    <row r="31" spans="1:20" s="54" customFormat="1" ht="18" customHeight="1">
      <c r="A31" s="355">
        <v>24</v>
      </c>
      <c r="B31" s="355"/>
      <c r="C31" s="352">
        <f>Заявка!B28</f>
        <v>0</v>
      </c>
      <c r="D31" s="352"/>
      <c r="E31" s="352"/>
      <c r="F31" s="352"/>
      <c r="G31" s="352"/>
      <c r="H31" s="352"/>
      <c r="I31" s="352"/>
      <c r="J31" s="352"/>
      <c r="K31" s="352"/>
      <c r="L31" s="352"/>
      <c r="M31" s="362"/>
      <c r="N31" s="362"/>
      <c r="O31" s="362"/>
      <c r="P31" s="362"/>
      <c r="Q31" s="325">
        <f>'для печати'!A25</f>
        <v>0</v>
      </c>
      <c r="R31" s="325"/>
      <c r="S31" s="325"/>
      <c r="T31" s="152">
        <f>'для печати'!B25</f>
        <v>0</v>
      </c>
    </row>
    <row r="32" spans="1:20" s="54" customFormat="1" ht="18" customHeight="1">
      <c r="A32" s="355">
        <v>25</v>
      </c>
      <c r="B32" s="355"/>
      <c r="C32" s="352">
        <f>Заявка!B29</f>
        <v>0</v>
      </c>
      <c r="D32" s="352"/>
      <c r="E32" s="352"/>
      <c r="F32" s="352"/>
      <c r="G32" s="352"/>
      <c r="H32" s="352"/>
      <c r="I32" s="352"/>
      <c r="J32" s="352"/>
      <c r="K32" s="352"/>
      <c r="L32" s="352"/>
      <c r="M32" s="362"/>
      <c r="N32" s="362"/>
      <c r="O32" s="362"/>
      <c r="P32" s="362"/>
      <c r="Q32" s="325">
        <f>'для печати'!A26</f>
        <v>0</v>
      </c>
      <c r="R32" s="325"/>
      <c r="S32" s="325"/>
      <c r="T32" s="152">
        <f>'для печати'!B26</f>
        <v>0</v>
      </c>
    </row>
    <row r="33" spans="1:20" s="54" customFormat="1" ht="18" customHeight="1" hidden="1">
      <c r="A33" s="355">
        <v>26</v>
      </c>
      <c r="B33" s="355"/>
      <c r="C33" s="352">
        <f>Заявка!B30</f>
        <v>0</v>
      </c>
      <c r="D33" s="352"/>
      <c r="E33" s="352"/>
      <c r="F33" s="352"/>
      <c r="G33" s="352"/>
      <c r="H33" s="352"/>
      <c r="I33" s="352"/>
      <c r="J33" s="352"/>
      <c r="K33" s="352"/>
      <c r="L33" s="352"/>
      <c r="M33" s="362"/>
      <c r="N33" s="362"/>
      <c r="O33" s="362"/>
      <c r="P33" s="362"/>
      <c r="Q33" s="325">
        <f>'для печати'!A27</f>
        <v>0</v>
      </c>
      <c r="R33" s="325"/>
      <c r="S33" s="325"/>
      <c r="T33" s="152">
        <f>'для печати'!B27</f>
        <v>0</v>
      </c>
    </row>
    <row r="34" spans="1:20" s="54" customFormat="1" ht="18" customHeight="1" hidden="1">
      <c r="A34" s="355">
        <v>27</v>
      </c>
      <c r="B34" s="355"/>
      <c r="C34" s="352">
        <f>Заявка!B31</f>
        <v>0</v>
      </c>
      <c r="D34" s="352"/>
      <c r="E34" s="352"/>
      <c r="F34" s="352"/>
      <c r="G34" s="352"/>
      <c r="H34" s="352"/>
      <c r="I34" s="352"/>
      <c r="J34" s="352"/>
      <c r="K34" s="352"/>
      <c r="L34" s="352"/>
      <c r="M34" s="362"/>
      <c r="N34" s="362"/>
      <c r="O34" s="362"/>
      <c r="P34" s="362"/>
      <c r="Q34" s="325">
        <f>'для печати'!A28</f>
        <v>0</v>
      </c>
      <c r="R34" s="325"/>
      <c r="S34" s="325"/>
      <c r="T34" s="152">
        <f>'для печати'!B28</f>
        <v>0</v>
      </c>
    </row>
    <row r="35" spans="1:20" s="54" customFormat="1" ht="18" customHeight="1" hidden="1">
      <c r="A35" s="355">
        <v>28</v>
      </c>
      <c r="B35" s="355"/>
      <c r="C35" s="352">
        <f>Заявка!B32</f>
        <v>0</v>
      </c>
      <c r="D35" s="352"/>
      <c r="E35" s="352"/>
      <c r="F35" s="352"/>
      <c r="G35" s="352"/>
      <c r="H35" s="352"/>
      <c r="I35" s="352"/>
      <c r="J35" s="352"/>
      <c r="K35" s="352"/>
      <c r="L35" s="352"/>
      <c r="M35" s="362"/>
      <c r="N35" s="362"/>
      <c r="O35" s="362"/>
      <c r="P35" s="362"/>
      <c r="Q35" s="325">
        <f>'для печати'!A29</f>
        <v>0</v>
      </c>
      <c r="R35" s="325"/>
      <c r="S35" s="325"/>
      <c r="T35" s="152">
        <f>'для печати'!B29</f>
        <v>0</v>
      </c>
    </row>
    <row r="36" spans="1:20" s="54" customFormat="1" ht="18" customHeight="1" hidden="1">
      <c r="A36" s="355">
        <v>29</v>
      </c>
      <c r="B36" s="355"/>
      <c r="C36" s="352">
        <f>Заявка!B33</f>
        <v>0</v>
      </c>
      <c r="D36" s="352"/>
      <c r="E36" s="352"/>
      <c r="F36" s="352"/>
      <c r="G36" s="352"/>
      <c r="H36" s="352"/>
      <c r="I36" s="352"/>
      <c r="J36" s="352"/>
      <c r="K36" s="352"/>
      <c r="L36" s="352"/>
      <c r="M36" s="362"/>
      <c r="N36" s="362"/>
      <c r="O36" s="362"/>
      <c r="P36" s="362"/>
      <c r="Q36" s="325">
        <f>'для печати'!A30</f>
        <v>0</v>
      </c>
      <c r="R36" s="325"/>
      <c r="S36" s="325"/>
      <c r="T36" s="152">
        <f>'для печати'!B30</f>
        <v>0</v>
      </c>
    </row>
    <row r="37" spans="1:20" s="54" customFormat="1" ht="18" customHeight="1" hidden="1">
      <c r="A37" s="355">
        <v>30</v>
      </c>
      <c r="B37" s="355"/>
      <c r="C37" s="352">
        <f>Заявка!B34</f>
        <v>0</v>
      </c>
      <c r="D37" s="352"/>
      <c r="E37" s="352"/>
      <c r="F37" s="352"/>
      <c r="G37" s="352"/>
      <c r="H37" s="352"/>
      <c r="I37" s="352"/>
      <c r="J37" s="352"/>
      <c r="K37" s="352"/>
      <c r="L37" s="352"/>
      <c r="M37" s="362"/>
      <c r="N37" s="362"/>
      <c r="O37" s="362"/>
      <c r="P37" s="362"/>
      <c r="Q37" s="325">
        <f>'для печати'!A31</f>
        <v>0</v>
      </c>
      <c r="R37" s="325"/>
      <c r="S37" s="325"/>
      <c r="T37" s="152">
        <f>'для печати'!B31</f>
        <v>0</v>
      </c>
    </row>
    <row r="38" spans="1:20" s="54" customFormat="1" ht="18" customHeight="1" hidden="1">
      <c r="A38" s="355">
        <v>31</v>
      </c>
      <c r="B38" s="355"/>
      <c r="C38" s="352">
        <f>Заявка!B35</f>
        <v>0</v>
      </c>
      <c r="D38" s="352"/>
      <c r="E38" s="352"/>
      <c r="F38" s="352"/>
      <c r="G38" s="352"/>
      <c r="H38" s="352"/>
      <c r="I38" s="352"/>
      <c r="J38" s="352"/>
      <c r="K38" s="352"/>
      <c r="L38" s="352"/>
      <c r="M38" s="362"/>
      <c r="N38" s="362"/>
      <c r="O38" s="362"/>
      <c r="P38" s="362"/>
      <c r="Q38" s="325">
        <f>'для печати'!A32</f>
        <v>0</v>
      </c>
      <c r="R38" s="325"/>
      <c r="S38" s="325"/>
      <c r="T38" s="152">
        <f>'для печати'!B32</f>
        <v>0</v>
      </c>
    </row>
    <row r="39" spans="1:20" s="54" customFormat="1" ht="18" customHeight="1" hidden="1">
      <c r="A39" s="355">
        <v>32</v>
      </c>
      <c r="B39" s="355"/>
      <c r="C39" s="352">
        <f>Заявка!B36</f>
        <v>0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62"/>
      <c r="N39" s="362"/>
      <c r="O39" s="362"/>
      <c r="P39" s="362"/>
      <c r="Q39" s="325">
        <f>'для печати'!A33</f>
        <v>0</v>
      </c>
      <c r="R39" s="325"/>
      <c r="S39" s="325"/>
      <c r="T39" s="152">
        <f>'для печати'!B33</f>
        <v>0</v>
      </c>
    </row>
    <row r="40" spans="1:20" s="54" customFormat="1" ht="18" customHeight="1" hidden="1">
      <c r="A40" s="355">
        <v>33</v>
      </c>
      <c r="B40" s="355"/>
      <c r="C40" s="352">
        <f>Заявка!B37</f>
        <v>0</v>
      </c>
      <c r="D40" s="352"/>
      <c r="E40" s="352"/>
      <c r="F40" s="352"/>
      <c r="G40" s="352"/>
      <c r="H40" s="352"/>
      <c r="I40" s="352"/>
      <c r="J40" s="352"/>
      <c r="K40" s="352"/>
      <c r="L40" s="352"/>
      <c r="M40" s="362"/>
      <c r="N40" s="362"/>
      <c r="O40" s="362"/>
      <c r="P40" s="362"/>
      <c r="Q40" s="325">
        <f>'для печати'!A34</f>
        <v>0</v>
      </c>
      <c r="R40" s="325"/>
      <c r="S40" s="325"/>
      <c r="T40" s="152">
        <f>'для печати'!B34</f>
        <v>0</v>
      </c>
    </row>
    <row r="41" spans="1:20" s="54" customFormat="1" ht="18" customHeight="1" hidden="1">
      <c r="A41" s="355">
        <v>34</v>
      </c>
      <c r="B41" s="355"/>
      <c r="C41" s="352">
        <f>Заявка!B38</f>
        <v>0</v>
      </c>
      <c r="D41" s="352"/>
      <c r="E41" s="352"/>
      <c r="F41" s="352"/>
      <c r="G41" s="352"/>
      <c r="H41" s="352"/>
      <c r="I41" s="352"/>
      <c r="J41" s="352"/>
      <c r="K41" s="352"/>
      <c r="L41" s="352"/>
      <c r="M41" s="362"/>
      <c r="N41" s="362"/>
      <c r="O41" s="362"/>
      <c r="P41" s="362"/>
      <c r="Q41" s="325">
        <f>'для печати'!A35</f>
        <v>0</v>
      </c>
      <c r="R41" s="325"/>
      <c r="S41" s="325"/>
      <c r="T41" s="152">
        <f>'для печати'!B35</f>
        <v>0</v>
      </c>
    </row>
    <row r="42" spans="1:20" s="54" customFormat="1" ht="18" customHeight="1" hidden="1">
      <c r="A42" s="355">
        <v>35</v>
      </c>
      <c r="B42" s="355"/>
      <c r="C42" s="352">
        <f>Заявка!B39</f>
        <v>0</v>
      </c>
      <c r="D42" s="352"/>
      <c r="E42" s="352"/>
      <c r="F42" s="352"/>
      <c r="G42" s="352"/>
      <c r="H42" s="352"/>
      <c r="I42" s="352"/>
      <c r="J42" s="352"/>
      <c r="K42" s="352"/>
      <c r="L42" s="352"/>
      <c r="M42" s="362"/>
      <c r="N42" s="362"/>
      <c r="O42" s="362"/>
      <c r="P42" s="362"/>
      <c r="Q42" s="325">
        <f>'для печати'!A36</f>
        <v>0</v>
      </c>
      <c r="R42" s="325"/>
      <c r="S42" s="325"/>
      <c r="T42" s="152">
        <f>'для печати'!B36</f>
        <v>0</v>
      </c>
    </row>
    <row r="43" spans="1:20" s="54" customFormat="1" ht="18" customHeight="1" hidden="1">
      <c r="A43" s="355">
        <v>36</v>
      </c>
      <c r="B43" s="355"/>
      <c r="C43" s="352">
        <f>Заявка!B40</f>
        <v>0</v>
      </c>
      <c r="D43" s="352"/>
      <c r="E43" s="352"/>
      <c r="F43" s="352"/>
      <c r="G43" s="352"/>
      <c r="H43" s="352"/>
      <c r="I43" s="352"/>
      <c r="J43" s="352"/>
      <c r="K43" s="352"/>
      <c r="L43" s="352"/>
      <c r="M43" s="362"/>
      <c r="N43" s="362"/>
      <c r="O43" s="362"/>
      <c r="P43" s="362"/>
      <c r="Q43" s="325">
        <f>'для печати'!A37</f>
        <v>0</v>
      </c>
      <c r="R43" s="325"/>
      <c r="S43" s="325"/>
      <c r="T43" s="152">
        <f>'для печати'!B37</f>
        <v>0</v>
      </c>
    </row>
    <row r="44" spans="1:20" s="54" customFormat="1" ht="18" customHeight="1" hidden="1">
      <c r="A44" s="355">
        <v>37</v>
      </c>
      <c r="B44" s="355"/>
      <c r="C44" s="352">
        <f>Заявка!B41</f>
        <v>0</v>
      </c>
      <c r="D44" s="352"/>
      <c r="E44" s="352"/>
      <c r="F44" s="352"/>
      <c r="G44" s="352"/>
      <c r="H44" s="352"/>
      <c r="I44" s="352"/>
      <c r="J44" s="352"/>
      <c r="K44" s="352"/>
      <c r="L44" s="352"/>
      <c r="M44" s="362"/>
      <c r="N44" s="362"/>
      <c r="O44" s="362"/>
      <c r="P44" s="362"/>
      <c r="Q44" s="325">
        <f>'для печати'!A38</f>
        <v>0</v>
      </c>
      <c r="R44" s="325"/>
      <c r="S44" s="325"/>
      <c r="T44" s="152">
        <f>'для печати'!B38</f>
        <v>0</v>
      </c>
    </row>
    <row r="45" spans="1:20" s="54" customFormat="1" ht="18" customHeight="1" hidden="1">
      <c r="A45" s="355">
        <v>38</v>
      </c>
      <c r="B45" s="355"/>
      <c r="C45" s="352">
        <f>Заявка!B42</f>
        <v>0</v>
      </c>
      <c r="D45" s="352"/>
      <c r="E45" s="352"/>
      <c r="F45" s="352"/>
      <c r="G45" s="352"/>
      <c r="H45" s="352"/>
      <c r="I45" s="352"/>
      <c r="J45" s="352"/>
      <c r="K45" s="352"/>
      <c r="L45" s="352"/>
      <c r="M45" s="362"/>
      <c r="N45" s="362"/>
      <c r="O45" s="362"/>
      <c r="P45" s="362"/>
      <c r="Q45" s="325">
        <f>'для печати'!A39</f>
        <v>0</v>
      </c>
      <c r="R45" s="325"/>
      <c r="S45" s="325"/>
      <c r="T45" s="152">
        <f>'для печати'!B39</f>
        <v>0</v>
      </c>
    </row>
    <row r="46" spans="1:20" s="54" customFormat="1" ht="18" customHeight="1" hidden="1">
      <c r="A46" s="355">
        <v>39</v>
      </c>
      <c r="B46" s="355"/>
      <c r="C46" s="352">
        <f>Заявка!B43</f>
        <v>0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62"/>
      <c r="N46" s="362"/>
      <c r="O46" s="362"/>
      <c r="P46" s="362"/>
      <c r="Q46" s="325">
        <f>'для печати'!A40</f>
        <v>0</v>
      </c>
      <c r="R46" s="325"/>
      <c r="S46" s="325"/>
      <c r="T46" s="152">
        <f>'для печати'!B40</f>
        <v>0</v>
      </c>
    </row>
    <row r="47" spans="1:20" s="54" customFormat="1" ht="18" customHeight="1" hidden="1">
      <c r="A47" s="355">
        <v>40</v>
      </c>
      <c r="B47" s="355"/>
      <c r="C47" s="352" t="str">
        <f>Заявка!B44</f>
        <v> </v>
      </c>
      <c r="D47" s="352"/>
      <c r="E47" s="352"/>
      <c r="F47" s="352"/>
      <c r="G47" s="352"/>
      <c r="H47" s="352"/>
      <c r="I47" s="352"/>
      <c r="J47" s="352"/>
      <c r="K47" s="352"/>
      <c r="L47" s="352"/>
      <c r="M47" s="362"/>
      <c r="N47" s="362"/>
      <c r="O47" s="362"/>
      <c r="P47" s="362"/>
      <c r="Q47" s="325">
        <f>'для печати'!A41</f>
        <v>0</v>
      </c>
      <c r="R47" s="325"/>
      <c r="S47" s="325"/>
      <c r="T47" s="152">
        <f>'для печати'!B41</f>
        <v>0</v>
      </c>
    </row>
    <row r="48" spans="1:20" s="54" customFormat="1" ht="18" customHeight="1" hidden="1">
      <c r="A48" s="355">
        <v>41</v>
      </c>
      <c r="B48" s="355"/>
      <c r="C48" s="352" t="str">
        <f>Заявка!B45</f>
        <v>г.</v>
      </c>
      <c r="D48" s="352"/>
      <c r="E48" s="352"/>
      <c r="F48" s="352"/>
      <c r="G48" s="352"/>
      <c r="H48" s="352"/>
      <c r="I48" s="352"/>
      <c r="J48" s="352"/>
      <c r="K48" s="352"/>
      <c r="L48" s="352"/>
      <c r="M48" s="362"/>
      <c r="N48" s="362"/>
      <c r="O48" s="362"/>
      <c r="P48" s="362"/>
      <c r="Q48" s="325">
        <f>'для печати'!A42</f>
        <v>0</v>
      </c>
      <c r="R48" s="325"/>
      <c r="S48" s="325"/>
      <c r="T48" s="152">
        <f>'для печати'!B42</f>
        <v>0</v>
      </c>
    </row>
    <row r="49" spans="1:20" s="54" customFormat="1" ht="18" customHeight="1" hidden="1">
      <c r="A49" s="355">
        <v>42</v>
      </c>
      <c r="B49" s="355"/>
      <c r="C49" s="352">
        <f>Заявка!B46</f>
        <v>0</v>
      </c>
      <c r="D49" s="352"/>
      <c r="E49" s="352"/>
      <c r="F49" s="352"/>
      <c r="G49" s="352"/>
      <c r="H49" s="352"/>
      <c r="I49" s="352"/>
      <c r="J49" s="352"/>
      <c r="K49" s="352"/>
      <c r="L49" s="352"/>
      <c r="M49" s="362"/>
      <c r="N49" s="362"/>
      <c r="O49" s="362"/>
      <c r="P49" s="362"/>
      <c r="Q49" s="325">
        <f>'для печати'!A43</f>
        <v>0</v>
      </c>
      <c r="R49" s="325"/>
      <c r="S49" s="325"/>
      <c r="T49" s="152">
        <f>'для печати'!B43</f>
        <v>0</v>
      </c>
    </row>
    <row r="50" spans="1:20" s="54" customFormat="1" ht="18" customHeight="1" hidden="1">
      <c r="A50" s="355">
        <v>43</v>
      </c>
      <c r="B50" s="355"/>
      <c r="C50" s="352">
        <f>Заявка!B47</f>
        <v>0</v>
      </c>
      <c r="D50" s="352"/>
      <c r="E50" s="352"/>
      <c r="F50" s="352"/>
      <c r="G50" s="352"/>
      <c r="H50" s="352"/>
      <c r="I50" s="352"/>
      <c r="J50" s="352"/>
      <c r="K50" s="352"/>
      <c r="L50" s="352"/>
      <c r="M50" s="362"/>
      <c r="N50" s="362"/>
      <c r="O50" s="362"/>
      <c r="P50" s="362"/>
      <c r="Q50" s="325">
        <f>'для печати'!A44</f>
        <v>0</v>
      </c>
      <c r="R50" s="325"/>
      <c r="S50" s="325"/>
      <c r="T50" s="152">
        <f>'для печати'!B44</f>
        <v>0</v>
      </c>
    </row>
    <row r="51" spans="1:20" s="54" customFormat="1" ht="18" customHeight="1" hidden="1">
      <c r="A51" s="355">
        <v>44</v>
      </c>
      <c r="B51" s="355"/>
      <c r="C51" s="352">
        <f>Заявка!B48</f>
        <v>0</v>
      </c>
      <c r="D51" s="352"/>
      <c r="E51" s="352"/>
      <c r="F51" s="352"/>
      <c r="G51" s="352"/>
      <c r="H51" s="352"/>
      <c r="I51" s="352"/>
      <c r="J51" s="352"/>
      <c r="K51" s="352"/>
      <c r="L51" s="352"/>
      <c r="M51" s="362"/>
      <c r="N51" s="362"/>
      <c r="O51" s="362"/>
      <c r="P51" s="362"/>
      <c r="Q51" s="325">
        <f>'для печати'!A45</f>
        <v>0</v>
      </c>
      <c r="R51" s="325"/>
      <c r="S51" s="325"/>
      <c r="T51" s="152">
        <f>'для печати'!B45</f>
        <v>0</v>
      </c>
    </row>
    <row r="52" spans="1:20" s="54" customFormat="1" ht="18" customHeight="1" hidden="1">
      <c r="A52" s="355">
        <v>45</v>
      </c>
      <c r="B52" s="355"/>
      <c r="C52" s="352">
        <f>Заявка!B49</f>
        <v>0</v>
      </c>
      <c r="D52" s="352"/>
      <c r="E52" s="352"/>
      <c r="F52" s="352"/>
      <c r="G52" s="352"/>
      <c r="H52" s="352"/>
      <c r="I52" s="352"/>
      <c r="J52" s="352"/>
      <c r="K52" s="352"/>
      <c r="L52" s="352"/>
      <c r="M52" s="362"/>
      <c r="N52" s="362"/>
      <c r="O52" s="362"/>
      <c r="P52" s="362"/>
      <c r="Q52" s="325">
        <f>'для печати'!A46</f>
        <v>0</v>
      </c>
      <c r="R52" s="325"/>
      <c r="S52" s="325"/>
      <c r="T52" s="152">
        <f>'для печати'!B46</f>
        <v>0</v>
      </c>
    </row>
    <row r="53" spans="1:20" s="54" customFormat="1" ht="18" customHeight="1" hidden="1">
      <c r="A53" s="355">
        <v>46</v>
      </c>
      <c r="B53" s="355"/>
      <c r="C53" s="352">
        <f>Заявка!B50</f>
        <v>0</v>
      </c>
      <c r="D53" s="352"/>
      <c r="E53" s="352"/>
      <c r="F53" s="352"/>
      <c r="G53" s="352"/>
      <c r="H53" s="352"/>
      <c r="I53" s="352"/>
      <c r="J53" s="352"/>
      <c r="K53" s="352"/>
      <c r="L53" s="352"/>
      <c r="M53" s="362"/>
      <c r="N53" s="362"/>
      <c r="O53" s="362"/>
      <c r="P53" s="362"/>
      <c r="Q53" s="325">
        <f>'для печати'!A47</f>
        <v>0</v>
      </c>
      <c r="R53" s="325"/>
      <c r="S53" s="325"/>
      <c r="T53" s="152">
        <f>'для печати'!B47</f>
        <v>0</v>
      </c>
    </row>
    <row r="54" spans="1:20" s="54" customFormat="1" ht="18" customHeight="1" hidden="1">
      <c r="A54" s="355">
        <v>47</v>
      </c>
      <c r="B54" s="355"/>
      <c r="C54" s="352">
        <f>Заявка!B51</f>
        <v>0</v>
      </c>
      <c r="D54" s="352"/>
      <c r="E54" s="352"/>
      <c r="F54" s="352"/>
      <c r="G54" s="352"/>
      <c r="H54" s="352"/>
      <c r="I54" s="352"/>
      <c r="J54" s="352"/>
      <c r="K54" s="352"/>
      <c r="L54" s="352"/>
      <c r="M54" s="362"/>
      <c r="N54" s="362"/>
      <c r="O54" s="362"/>
      <c r="P54" s="362"/>
      <c r="Q54" s="325">
        <f>'для печати'!A48</f>
        <v>0</v>
      </c>
      <c r="R54" s="325"/>
      <c r="S54" s="325"/>
      <c r="T54" s="152">
        <f>'для печати'!B48</f>
        <v>0</v>
      </c>
    </row>
    <row r="55" spans="1:20" s="54" customFormat="1" ht="18" customHeight="1" hidden="1">
      <c r="A55" s="355">
        <v>48</v>
      </c>
      <c r="B55" s="355"/>
      <c r="C55" s="352">
        <f>Заявка!B52</f>
        <v>0</v>
      </c>
      <c r="D55" s="352"/>
      <c r="E55" s="352"/>
      <c r="F55" s="352"/>
      <c r="G55" s="352"/>
      <c r="H55" s="352"/>
      <c r="I55" s="352"/>
      <c r="J55" s="352"/>
      <c r="K55" s="352"/>
      <c r="L55" s="352"/>
      <c r="M55" s="362"/>
      <c r="N55" s="362"/>
      <c r="O55" s="362"/>
      <c r="P55" s="362"/>
      <c r="Q55" s="325">
        <f>'для печати'!A49</f>
        <v>0</v>
      </c>
      <c r="R55" s="325"/>
      <c r="S55" s="325"/>
      <c r="T55" s="152">
        <f>'для печати'!B49</f>
        <v>0</v>
      </c>
    </row>
    <row r="56" spans="1:20" s="54" customFormat="1" ht="18" customHeight="1" hidden="1">
      <c r="A56" s="355">
        <v>49</v>
      </c>
      <c r="B56" s="355"/>
      <c r="C56" s="352">
        <f>Заявка!B53</f>
        <v>0</v>
      </c>
      <c r="D56" s="352"/>
      <c r="E56" s="352"/>
      <c r="F56" s="352"/>
      <c r="G56" s="352"/>
      <c r="H56" s="352"/>
      <c r="I56" s="352"/>
      <c r="J56" s="352"/>
      <c r="K56" s="352"/>
      <c r="L56" s="352"/>
      <c r="M56" s="362"/>
      <c r="N56" s="362"/>
      <c r="O56" s="362"/>
      <c r="P56" s="362"/>
      <c r="Q56" s="325">
        <f>'для печати'!A50</f>
        <v>0</v>
      </c>
      <c r="R56" s="325"/>
      <c r="S56" s="325"/>
      <c r="T56" s="152">
        <f>'для печати'!B50</f>
        <v>0</v>
      </c>
    </row>
    <row r="57" spans="1:20" s="54" customFormat="1" ht="18" customHeight="1" hidden="1">
      <c r="A57" s="355">
        <v>50</v>
      </c>
      <c r="B57" s="355"/>
      <c r="C57" s="352">
        <f>Заявка!B54</f>
        <v>0</v>
      </c>
      <c r="D57" s="352"/>
      <c r="E57" s="352"/>
      <c r="F57" s="352"/>
      <c r="G57" s="352"/>
      <c r="H57" s="352"/>
      <c r="I57" s="352"/>
      <c r="J57" s="352"/>
      <c r="K57" s="352"/>
      <c r="L57" s="352"/>
      <c r="M57" s="362"/>
      <c r="N57" s="362"/>
      <c r="O57" s="362"/>
      <c r="P57" s="362"/>
      <c r="Q57" s="325">
        <f>'для печати'!A51</f>
        <v>0</v>
      </c>
      <c r="R57" s="325"/>
      <c r="S57" s="325"/>
      <c r="T57" s="152">
        <f>'для печати'!B51</f>
        <v>0</v>
      </c>
    </row>
    <row r="58" spans="1:20" s="54" customFormat="1" ht="18" customHeight="1" hidden="1">
      <c r="A58" s="355">
        <v>51</v>
      </c>
      <c r="B58" s="355"/>
      <c r="C58" s="352">
        <f>Заявка!B55</f>
        <v>0</v>
      </c>
      <c r="D58" s="352"/>
      <c r="E58" s="352"/>
      <c r="F58" s="352"/>
      <c r="G58" s="352"/>
      <c r="H58" s="352"/>
      <c r="I58" s="352"/>
      <c r="J58" s="352"/>
      <c r="K58" s="352"/>
      <c r="L58" s="352"/>
      <c r="M58" s="362"/>
      <c r="N58" s="362"/>
      <c r="O58" s="362"/>
      <c r="P58" s="362"/>
      <c r="Q58" s="325">
        <f>'для печати'!A52</f>
        <v>0</v>
      </c>
      <c r="R58" s="325"/>
      <c r="S58" s="325"/>
      <c r="T58" s="152">
        <f>'для печати'!B52</f>
        <v>0</v>
      </c>
    </row>
    <row r="59" spans="1:20" s="54" customFormat="1" ht="18" customHeight="1" hidden="1">
      <c r="A59" s="355">
        <v>52</v>
      </c>
      <c r="B59" s="355"/>
      <c r="C59" s="352">
        <f>Заявка!B56</f>
        <v>0</v>
      </c>
      <c r="D59" s="352"/>
      <c r="E59" s="352"/>
      <c r="F59" s="352"/>
      <c r="G59" s="352"/>
      <c r="H59" s="352"/>
      <c r="I59" s="352"/>
      <c r="J59" s="352"/>
      <c r="K59" s="352"/>
      <c r="L59" s="352"/>
      <c r="M59" s="362"/>
      <c r="N59" s="362"/>
      <c r="O59" s="362"/>
      <c r="P59" s="362"/>
      <c r="Q59" s="325">
        <f>'для печати'!A53</f>
        <v>0</v>
      </c>
      <c r="R59" s="325"/>
      <c r="S59" s="325"/>
      <c r="T59" s="152">
        <f>'для печати'!B53</f>
        <v>0</v>
      </c>
    </row>
    <row r="60" spans="1:20" s="54" customFormat="1" ht="18" customHeight="1" hidden="1">
      <c r="A60" s="355">
        <v>53</v>
      </c>
      <c r="B60" s="355"/>
      <c r="C60" s="352">
        <f>Заявка!B57</f>
        <v>0</v>
      </c>
      <c r="D60" s="352"/>
      <c r="E60" s="352"/>
      <c r="F60" s="352"/>
      <c r="G60" s="352"/>
      <c r="H60" s="352"/>
      <c r="I60" s="352"/>
      <c r="J60" s="352"/>
      <c r="K60" s="352"/>
      <c r="L60" s="352"/>
      <c r="M60" s="362"/>
      <c r="N60" s="362"/>
      <c r="O60" s="362"/>
      <c r="P60" s="362"/>
      <c r="Q60" s="325">
        <f>'для печати'!A54</f>
        <v>0</v>
      </c>
      <c r="R60" s="325"/>
      <c r="S60" s="325"/>
      <c r="T60" s="152">
        <f>'для печати'!B54</f>
        <v>0</v>
      </c>
    </row>
    <row r="61" spans="1:20" s="54" customFormat="1" ht="18" customHeight="1" hidden="1">
      <c r="A61" s="355">
        <v>54</v>
      </c>
      <c r="B61" s="355"/>
      <c r="C61" s="352">
        <f>Заявка!B58</f>
        <v>0</v>
      </c>
      <c r="D61" s="352"/>
      <c r="E61" s="352"/>
      <c r="F61" s="352"/>
      <c r="G61" s="352"/>
      <c r="H61" s="352"/>
      <c r="I61" s="352"/>
      <c r="J61" s="352"/>
      <c r="K61" s="352"/>
      <c r="L61" s="352"/>
      <c r="M61" s="362"/>
      <c r="N61" s="362"/>
      <c r="O61" s="362"/>
      <c r="P61" s="362"/>
      <c r="Q61" s="325">
        <f>'для печати'!A55</f>
        <v>0</v>
      </c>
      <c r="R61" s="325"/>
      <c r="S61" s="325"/>
      <c r="T61" s="152">
        <f>'для печати'!B55</f>
        <v>0</v>
      </c>
    </row>
    <row r="62" spans="1:20" s="54" customFormat="1" ht="18" customHeight="1" hidden="1">
      <c r="A62" s="355">
        <v>55</v>
      </c>
      <c r="B62" s="355"/>
      <c r="C62" s="352">
        <f>Заявка!B59</f>
        <v>0</v>
      </c>
      <c r="D62" s="352"/>
      <c r="E62" s="352"/>
      <c r="F62" s="352"/>
      <c r="G62" s="352"/>
      <c r="H62" s="352"/>
      <c r="I62" s="352"/>
      <c r="J62" s="352"/>
      <c r="K62" s="352"/>
      <c r="L62" s="352"/>
      <c r="M62" s="362"/>
      <c r="N62" s="362"/>
      <c r="O62" s="362"/>
      <c r="P62" s="362"/>
      <c r="Q62" s="325">
        <f>'для печати'!A56</f>
        <v>0</v>
      </c>
      <c r="R62" s="325"/>
      <c r="S62" s="325"/>
      <c r="T62" s="152">
        <f>'для печати'!B56</f>
        <v>0</v>
      </c>
    </row>
    <row r="63" spans="1:20" s="54" customFormat="1" ht="18" customHeight="1" hidden="1">
      <c r="A63" s="355">
        <v>56</v>
      </c>
      <c r="B63" s="355"/>
      <c r="C63" s="352">
        <f>Заявка!B60</f>
        <v>0</v>
      </c>
      <c r="D63" s="352"/>
      <c r="E63" s="352"/>
      <c r="F63" s="352"/>
      <c r="G63" s="352"/>
      <c r="H63" s="352"/>
      <c r="I63" s="352"/>
      <c r="J63" s="352"/>
      <c r="K63" s="352"/>
      <c r="L63" s="352"/>
      <c r="M63" s="362"/>
      <c r="N63" s="362"/>
      <c r="O63" s="362"/>
      <c r="P63" s="362"/>
      <c r="Q63" s="325">
        <f>'для печати'!A57</f>
        <v>0</v>
      </c>
      <c r="R63" s="325"/>
      <c r="S63" s="325"/>
      <c r="T63" s="152">
        <f>'для печати'!B57</f>
        <v>0</v>
      </c>
    </row>
    <row r="64" spans="1:20" s="54" customFormat="1" ht="18" customHeight="1" hidden="1">
      <c r="A64" s="355">
        <v>57</v>
      </c>
      <c r="B64" s="355"/>
      <c r="C64" s="352">
        <f>Заявка!B61</f>
        <v>0</v>
      </c>
      <c r="D64" s="352"/>
      <c r="E64" s="352"/>
      <c r="F64" s="352"/>
      <c r="G64" s="352"/>
      <c r="H64" s="352"/>
      <c r="I64" s="352"/>
      <c r="J64" s="352"/>
      <c r="K64" s="352"/>
      <c r="L64" s="352"/>
      <c r="M64" s="362"/>
      <c r="N64" s="362"/>
      <c r="O64" s="362"/>
      <c r="P64" s="362"/>
      <c r="Q64" s="325">
        <f>'для печати'!A58</f>
        <v>0</v>
      </c>
      <c r="R64" s="325"/>
      <c r="S64" s="325"/>
      <c r="T64" s="152">
        <f>'для печати'!B58</f>
        <v>0</v>
      </c>
    </row>
    <row r="65" spans="1:20" s="54" customFormat="1" ht="18" customHeight="1" hidden="1">
      <c r="A65" s="355">
        <v>58</v>
      </c>
      <c r="B65" s="355"/>
      <c r="C65" s="352">
        <f>Заявка!B62</f>
        <v>0</v>
      </c>
      <c r="D65" s="352"/>
      <c r="E65" s="352"/>
      <c r="F65" s="352"/>
      <c r="G65" s="352"/>
      <c r="H65" s="352"/>
      <c r="I65" s="352"/>
      <c r="J65" s="352"/>
      <c r="K65" s="352"/>
      <c r="L65" s="352"/>
      <c r="M65" s="362"/>
      <c r="N65" s="362"/>
      <c r="O65" s="362"/>
      <c r="P65" s="362"/>
      <c r="Q65" s="325">
        <f>'для печати'!A59</f>
        <v>0</v>
      </c>
      <c r="R65" s="325"/>
      <c r="S65" s="325"/>
      <c r="T65" s="152">
        <f>'для печати'!B59</f>
        <v>0</v>
      </c>
    </row>
    <row r="66" spans="1:20" s="54" customFormat="1" ht="18" customHeight="1" hidden="1">
      <c r="A66" s="355">
        <v>59</v>
      </c>
      <c r="B66" s="355"/>
      <c r="C66" s="352">
        <f>Заявка!B63</f>
        <v>0</v>
      </c>
      <c r="D66" s="352"/>
      <c r="E66" s="352"/>
      <c r="F66" s="352"/>
      <c r="G66" s="352"/>
      <c r="H66" s="352"/>
      <c r="I66" s="352"/>
      <c r="J66" s="352"/>
      <c r="K66" s="352"/>
      <c r="L66" s="352"/>
      <c r="M66" s="362"/>
      <c r="N66" s="362"/>
      <c r="O66" s="362"/>
      <c r="P66" s="362"/>
      <c r="Q66" s="325">
        <f>'для печати'!A60</f>
        <v>0</v>
      </c>
      <c r="R66" s="325"/>
      <c r="S66" s="325"/>
      <c r="T66" s="152">
        <f>'для печати'!B60</f>
        <v>0</v>
      </c>
    </row>
    <row r="67" spans="1:20" s="54" customFormat="1" ht="18" customHeight="1" hidden="1">
      <c r="A67" s="355">
        <v>60</v>
      </c>
      <c r="B67" s="355"/>
      <c r="C67" s="352">
        <f>Заявка!B64</f>
        <v>0</v>
      </c>
      <c r="D67" s="352"/>
      <c r="E67" s="352"/>
      <c r="F67" s="352"/>
      <c r="G67" s="352"/>
      <c r="H67" s="352"/>
      <c r="I67" s="352"/>
      <c r="J67" s="352"/>
      <c r="K67" s="352"/>
      <c r="L67" s="352"/>
      <c r="M67" s="362"/>
      <c r="N67" s="362"/>
      <c r="O67" s="362"/>
      <c r="P67" s="362"/>
      <c r="Q67" s="325">
        <f>'для печати'!A61</f>
        <v>0</v>
      </c>
      <c r="R67" s="325"/>
      <c r="S67" s="325"/>
      <c r="T67" s="152">
        <f>'для печати'!B61</f>
        <v>0</v>
      </c>
    </row>
    <row r="68" spans="1:20" s="54" customFormat="1" ht="18" customHeight="1" hidden="1">
      <c r="A68" s="355">
        <v>61</v>
      </c>
      <c r="B68" s="355"/>
      <c r="C68" s="352">
        <f>Заявка!B65</f>
        <v>0</v>
      </c>
      <c r="D68" s="352"/>
      <c r="E68" s="352"/>
      <c r="F68" s="352"/>
      <c r="G68" s="352"/>
      <c r="H68" s="352"/>
      <c r="I68" s="352"/>
      <c r="J68" s="352"/>
      <c r="K68" s="352"/>
      <c r="L68" s="352"/>
      <c r="M68" s="362"/>
      <c r="N68" s="362"/>
      <c r="O68" s="362"/>
      <c r="P68" s="362"/>
      <c r="Q68" s="325">
        <f>'для печати'!A62</f>
        <v>0</v>
      </c>
      <c r="R68" s="325"/>
      <c r="S68" s="325"/>
      <c r="T68" s="152">
        <f>'для печати'!B62</f>
        <v>0</v>
      </c>
    </row>
    <row r="69" spans="1:20" s="54" customFormat="1" ht="18" customHeight="1" hidden="1">
      <c r="A69" s="355">
        <v>62</v>
      </c>
      <c r="B69" s="355"/>
      <c r="C69" s="352">
        <f>Заявка!B66</f>
        <v>0</v>
      </c>
      <c r="D69" s="352"/>
      <c r="E69" s="352"/>
      <c r="F69" s="352"/>
      <c r="G69" s="352"/>
      <c r="H69" s="352"/>
      <c r="I69" s="352"/>
      <c r="J69" s="352"/>
      <c r="K69" s="352"/>
      <c r="L69" s="352"/>
      <c r="M69" s="362"/>
      <c r="N69" s="362"/>
      <c r="O69" s="362"/>
      <c r="P69" s="362"/>
      <c r="Q69" s="325">
        <f>'для печати'!A63</f>
        <v>0</v>
      </c>
      <c r="R69" s="325"/>
      <c r="S69" s="325"/>
      <c r="T69" s="152">
        <f>'для печати'!B63</f>
        <v>0</v>
      </c>
    </row>
    <row r="70" spans="1:20" s="54" customFormat="1" ht="18" customHeight="1" hidden="1">
      <c r="A70" s="355">
        <v>63</v>
      </c>
      <c r="B70" s="355"/>
      <c r="C70" s="352">
        <f>Заявка!B67</f>
        <v>0</v>
      </c>
      <c r="D70" s="352"/>
      <c r="E70" s="352"/>
      <c r="F70" s="352"/>
      <c r="G70" s="352"/>
      <c r="H70" s="352"/>
      <c r="I70" s="352"/>
      <c r="J70" s="352"/>
      <c r="K70" s="352"/>
      <c r="L70" s="352"/>
      <c r="M70" s="362"/>
      <c r="N70" s="362"/>
      <c r="O70" s="362"/>
      <c r="P70" s="362"/>
      <c r="Q70" s="325">
        <f>'для печати'!A64</f>
        <v>0</v>
      </c>
      <c r="R70" s="325"/>
      <c r="S70" s="325"/>
      <c r="T70" s="152">
        <f>'для печати'!B64</f>
        <v>0</v>
      </c>
    </row>
    <row r="71" spans="1:20" s="54" customFormat="1" ht="18" customHeight="1" hidden="1">
      <c r="A71" s="355">
        <v>64</v>
      </c>
      <c r="B71" s="355"/>
      <c r="C71" s="352">
        <f>Заявка!B68</f>
        <v>0</v>
      </c>
      <c r="D71" s="352"/>
      <c r="E71" s="352"/>
      <c r="F71" s="352"/>
      <c r="G71" s="352"/>
      <c r="H71" s="352"/>
      <c r="I71" s="352"/>
      <c r="J71" s="352"/>
      <c r="K71" s="352"/>
      <c r="L71" s="352"/>
      <c r="M71" s="362"/>
      <c r="N71" s="362"/>
      <c r="O71" s="362"/>
      <c r="P71" s="362"/>
      <c r="Q71" s="325">
        <f>'для печати'!A65</f>
        <v>0</v>
      </c>
      <c r="R71" s="325"/>
      <c r="S71" s="325"/>
      <c r="T71" s="152">
        <f>'для печати'!B65</f>
        <v>0</v>
      </c>
    </row>
    <row r="72" spans="1:20" s="54" customFormat="1" ht="18" customHeight="1" hidden="1">
      <c r="A72" s="355">
        <v>65</v>
      </c>
      <c r="B72" s="355"/>
      <c r="C72" s="352">
        <f>Заявка!B69</f>
        <v>0</v>
      </c>
      <c r="D72" s="352"/>
      <c r="E72" s="352"/>
      <c r="F72" s="352"/>
      <c r="G72" s="352"/>
      <c r="H72" s="352"/>
      <c r="I72" s="352"/>
      <c r="J72" s="352"/>
      <c r="K72" s="352"/>
      <c r="L72" s="352"/>
      <c r="M72" s="362"/>
      <c r="N72" s="362"/>
      <c r="O72" s="362"/>
      <c r="P72" s="362"/>
      <c r="Q72" s="325">
        <f>'для печати'!A66</f>
        <v>0</v>
      </c>
      <c r="R72" s="325"/>
      <c r="S72" s="325"/>
      <c r="T72" s="152">
        <f>'для печати'!B66</f>
        <v>0</v>
      </c>
    </row>
    <row r="73" s="17" customFormat="1" ht="11.25" customHeight="1" hidden="1"/>
    <row r="74" s="17" customFormat="1" ht="15.75" customHeight="1" hidden="1"/>
    <row r="75" s="17" customFormat="1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/>
    <row r="131" ht="15.75" customHeight="1"/>
  </sheetData>
  <sheetProtection/>
  <mergeCells count="201">
    <mergeCell ref="A72:B72"/>
    <mergeCell ref="C72:P72"/>
    <mergeCell ref="Q72:S72"/>
    <mergeCell ref="A70:B70"/>
    <mergeCell ref="C70:P70"/>
    <mergeCell ref="Q70:S70"/>
    <mergeCell ref="A71:B71"/>
    <mergeCell ref="C71:P71"/>
    <mergeCell ref="Q71:S71"/>
    <mergeCell ref="A68:B68"/>
    <mergeCell ref="C68:P68"/>
    <mergeCell ref="Q68:S68"/>
    <mergeCell ref="A69:B69"/>
    <mergeCell ref="C69:P69"/>
    <mergeCell ref="Q69:S69"/>
    <mergeCell ref="A66:B66"/>
    <mergeCell ref="C66:P66"/>
    <mergeCell ref="Q66:S66"/>
    <mergeCell ref="A67:B67"/>
    <mergeCell ref="C67:P67"/>
    <mergeCell ref="Q67:S67"/>
    <mergeCell ref="A64:B64"/>
    <mergeCell ref="C64:P64"/>
    <mergeCell ref="Q64:S64"/>
    <mergeCell ref="A65:B65"/>
    <mergeCell ref="C65:P65"/>
    <mergeCell ref="Q65:S65"/>
    <mergeCell ref="A62:B62"/>
    <mergeCell ref="C62:P62"/>
    <mergeCell ref="Q62:S62"/>
    <mergeCell ref="A63:B63"/>
    <mergeCell ref="C63:P63"/>
    <mergeCell ref="Q63:S63"/>
    <mergeCell ref="A60:B60"/>
    <mergeCell ref="C60:P60"/>
    <mergeCell ref="Q60:S60"/>
    <mergeCell ref="A61:B61"/>
    <mergeCell ref="C61:P61"/>
    <mergeCell ref="Q61:S61"/>
    <mergeCell ref="A58:B58"/>
    <mergeCell ref="C58:P58"/>
    <mergeCell ref="Q58:S58"/>
    <mergeCell ref="A59:B59"/>
    <mergeCell ref="C59:P59"/>
    <mergeCell ref="Q59:S59"/>
    <mergeCell ref="A56:B56"/>
    <mergeCell ref="C56:P56"/>
    <mergeCell ref="Q56:S56"/>
    <mergeCell ref="A57:B57"/>
    <mergeCell ref="C57:P57"/>
    <mergeCell ref="Q57:S57"/>
    <mergeCell ref="A54:B54"/>
    <mergeCell ref="C54:P54"/>
    <mergeCell ref="Q54:S54"/>
    <mergeCell ref="A55:B55"/>
    <mergeCell ref="C55:P55"/>
    <mergeCell ref="Q55:S55"/>
    <mergeCell ref="A52:B52"/>
    <mergeCell ref="C52:P52"/>
    <mergeCell ref="Q52:S52"/>
    <mergeCell ref="A53:B53"/>
    <mergeCell ref="C53:P53"/>
    <mergeCell ref="Q53:S53"/>
    <mergeCell ref="A50:B50"/>
    <mergeCell ref="C50:P50"/>
    <mergeCell ref="Q50:S50"/>
    <mergeCell ref="A51:B51"/>
    <mergeCell ref="C51:P51"/>
    <mergeCell ref="Q51:S51"/>
    <mergeCell ref="A48:B48"/>
    <mergeCell ref="C48:P48"/>
    <mergeCell ref="Q48:S48"/>
    <mergeCell ref="A49:B49"/>
    <mergeCell ref="C49:P49"/>
    <mergeCell ref="Q49:S49"/>
    <mergeCell ref="A46:B46"/>
    <mergeCell ref="C46:P46"/>
    <mergeCell ref="Q46:S46"/>
    <mergeCell ref="A47:B47"/>
    <mergeCell ref="C47:P47"/>
    <mergeCell ref="Q47:S47"/>
    <mergeCell ref="A44:B44"/>
    <mergeCell ref="C44:P44"/>
    <mergeCell ref="Q44:S44"/>
    <mergeCell ref="A45:B45"/>
    <mergeCell ref="C45:P45"/>
    <mergeCell ref="Q45:S45"/>
    <mergeCell ref="A42:B42"/>
    <mergeCell ref="C42:P42"/>
    <mergeCell ref="Q42:S42"/>
    <mergeCell ref="A43:B43"/>
    <mergeCell ref="C43:P43"/>
    <mergeCell ref="Q43:S43"/>
    <mergeCell ref="A40:B40"/>
    <mergeCell ref="C40:P40"/>
    <mergeCell ref="Q40:S40"/>
    <mergeCell ref="A41:B41"/>
    <mergeCell ref="C41:P41"/>
    <mergeCell ref="Q41:S41"/>
    <mergeCell ref="A38:B38"/>
    <mergeCell ref="C38:P38"/>
    <mergeCell ref="Q38:S38"/>
    <mergeCell ref="A39:B39"/>
    <mergeCell ref="C39:P39"/>
    <mergeCell ref="Q39:S39"/>
    <mergeCell ref="A36:B36"/>
    <mergeCell ref="C36:P36"/>
    <mergeCell ref="Q36:S36"/>
    <mergeCell ref="A37:B37"/>
    <mergeCell ref="C37:P37"/>
    <mergeCell ref="Q37:S37"/>
    <mergeCell ref="A34:B34"/>
    <mergeCell ref="C34:P34"/>
    <mergeCell ref="Q34:S34"/>
    <mergeCell ref="A35:B35"/>
    <mergeCell ref="C35:P35"/>
    <mergeCell ref="Q35:S35"/>
    <mergeCell ref="A32:B32"/>
    <mergeCell ref="C32:P32"/>
    <mergeCell ref="Q32:S32"/>
    <mergeCell ref="A33:B33"/>
    <mergeCell ref="C33:P33"/>
    <mergeCell ref="Q33:S33"/>
    <mergeCell ref="A30:B30"/>
    <mergeCell ref="C30:P30"/>
    <mergeCell ref="Q30:S30"/>
    <mergeCell ref="A31:B31"/>
    <mergeCell ref="C31:P31"/>
    <mergeCell ref="Q31:S31"/>
    <mergeCell ref="A28:B28"/>
    <mergeCell ref="C28:P28"/>
    <mergeCell ref="Q28:S28"/>
    <mergeCell ref="A29:B29"/>
    <mergeCell ref="C29:P29"/>
    <mergeCell ref="Q29:S29"/>
    <mergeCell ref="A26:B26"/>
    <mergeCell ref="C26:P26"/>
    <mergeCell ref="Q26:S26"/>
    <mergeCell ref="A27:B27"/>
    <mergeCell ref="C27:P27"/>
    <mergeCell ref="Q27:S27"/>
    <mergeCell ref="A24:B24"/>
    <mergeCell ref="C24:P24"/>
    <mergeCell ref="Q24:S24"/>
    <mergeCell ref="A25:B25"/>
    <mergeCell ref="C25:P25"/>
    <mergeCell ref="Q25:S25"/>
    <mergeCell ref="A22:B22"/>
    <mergeCell ref="C22:P22"/>
    <mergeCell ref="Q22:S22"/>
    <mergeCell ref="A23:B23"/>
    <mergeCell ref="C23:P23"/>
    <mergeCell ref="Q23:S23"/>
    <mergeCell ref="A20:B20"/>
    <mergeCell ref="C20:P20"/>
    <mergeCell ref="Q20:S20"/>
    <mergeCell ref="A21:B21"/>
    <mergeCell ref="C21:P21"/>
    <mergeCell ref="Q21:S21"/>
    <mergeCell ref="A18:B18"/>
    <mergeCell ref="C18:P18"/>
    <mergeCell ref="Q18:S18"/>
    <mergeCell ref="A19:B19"/>
    <mergeCell ref="C19:P19"/>
    <mergeCell ref="Q19:S19"/>
    <mergeCell ref="A16:B16"/>
    <mergeCell ref="C16:P16"/>
    <mergeCell ref="Q16:S16"/>
    <mergeCell ref="A17:B17"/>
    <mergeCell ref="C17:P17"/>
    <mergeCell ref="Q17:S17"/>
    <mergeCell ref="A14:B14"/>
    <mergeCell ref="C14:P14"/>
    <mergeCell ref="Q14:S14"/>
    <mergeCell ref="A15:B15"/>
    <mergeCell ref="C15:P15"/>
    <mergeCell ref="Q15:S15"/>
    <mergeCell ref="A12:B12"/>
    <mergeCell ref="C12:P12"/>
    <mergeCell ref="Q12:S12"/>
    <mergeCell ref="A13:B13"/>
    <mergeCell ref="C13:P13"/>
    <mergeCell ref="Q13:S13"/>
    <mergeCell ref="A10:B10"/>
    <mergeCell ref="C10:P10"/>
    <mergeCell ref="Q10:S10"/>
    <mergeCell ref="A11:B11"/>
    <mergeCell ref="C11:P11"/>
    <mergeCell ref="Q11:S11"/>
    <mergeCell ref="A8:B8"/>
    <mergeCell ref="C8:P8"/>
    <mergeCell ref="Q8:S8"/>
    <mergeCell ref="A9:B9"/>
    <mergeCell ref="C9:P9"/>
    <mergeCell ref="Q9:S9"/>
    <mergeCell ref="A4:T5"/>
    <mergeCell ref="A6:B7"/>
    <mergeCell ref="C6:P7"/>
    <mergeCell ref="Q6:T6"/>
    <mergeCell ref="Q7:S7"/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B18" sqref="B18:B41"/>
    </sheetView>
  </sheetViews>
  <sheetFormatPr defaultColWidth="9.00390625" defaultRowHeight="12.75"/>
  <cols>
    <col min="1" max="1" width="3.00390625" style="159" bestFit="1" customWidth="1"/>
    <col min="2" max="2" width="19.625" style="159" customWidth="1"/>
    <col min="3" max="3" width="25.00390625" style="159" customWidth="1"/>
    <col min="4" max="4" width="11.375" style="159" customWidth="1"/>
    <col min="5" max="5" width="20.375" style="159" customWidth="1"/>
    <col min="6" max="6" width="5.875" style="159" customWidth="1"/>
    <col min="7" max="7" width="6.125" style="159" customWidth="1"/>
    <col min="8" max="8" width="7.875" style="159" customWidth="1"/>
    <col min="9" max="9" width="9.625" style="159" customWidth="1"/>
    <col min="10" max="10" width="8.00390625" style="159" customWidth="1"/>
    <col min="11" max="11" width="7.25390625" style="159" customWidth="1"/>
    <col min="12" max="12" width="11.75390625" style="159" customWidth="1"/>
    <col min="13" max="13" width="8.625" style="159" customWidth="1"/>
    <col min="14" max="14" width="10.75390625" style="159" customWidth="1"/>
    <col min="15" max="16384" width="9.125" style="159" customWidth="1"/>
  </cols>
  <sheetData>
    <row r="1" spans="2:5" ht="24" customHeight="1">
      <c r="B1" s="368"/>
      <c r="C1" s="368"/>
      <c r="D1" s="368"/>
      <c r="E1" s="368"/>
    </row>
    <row r="2" spans="2:5" ht="12.75">
      <c r="B2" s="369" t="s">
        <v>199</v>
      </c>
      <c r="C2" s="369"/>
      <c r="D2" s="369"/>
      <c r="E2" s="369"/>
    </row>
    <row r="3" spans="1:12" s="161" customFormat="1" ht="51.75" customHeight="1">
      <c r="A3" s="363" t="s">
        <v>200</v>
      </c>
      <c r="B3" s="363"/>
      <c r="C3" s="363"/>
      <c r="D3" s="363"/>
      <c r="E3" s="363"/>
      <c r="F3" s="160"/>
      <c r="G3" s="160"/>
      <c r="H3" s="160"/>
      <c r="I3" s="160"/>
      <c r="J3" s="363" t="s">
        <v>201</v>
      </c>
      <c r="K3" s="363"/>
      <c r="L3" s="160"/>
    </row>
    <row r="4" ht="13.5" thickBot="1"/>
    <row r="5" spans="1:14" s="162" customFormat="1" ht="39" customHeight="1" thickBot="1">
      <c r="A5" s="364" t="s">
        <v>202</v>
      </c>
      <c r="B5" s="366" t="s">
        <v>203</v>
      </c>
      <c r="C5" s="366" t="s">
        <v>204</v>
      </c>
      <c r="D5" s="364" t="s">
        <v>205</v>
      </c>
      <c r="E5" s="366" t="s">
        <v>206</v>
      </c>
      <c r="F5" s="376" t="s">
        <v>207</v>
      </c>
      <c r="G5" s="377"/>
      <c r="H5" s="378"/>
      <c r="I5" s="376" t="s">
        <v>113</v>
      </c>
      <c r="J5" s="377"/>
      <c r="K5" s="378"/>
      <c r="L5" s="379" t="s">
        <v>208</v>
      </c>
      <c r="M5" s="379"/>
      <c r="N5" s="379"/>
    </row>
    <row r="6" spans="1:14" s="162" customFormat="1" ht="45.75" customHeight="1" thickBot="1">
      <c r="A6" s="365"/>
      <c r="B6" s="367"/>
      <c r="C6" s="367"/>
      <c r="D6" s="365"/>
      <c r="E6" s="367"/>
      <c r="F6" s="163" t="s">
        <v>209</v>
      </c>
      <c r="G6" s="163" t="s">
        <v>210</v>
      </c>
      <c r="H6" s="163" t="s">
        <v>2</v>
      </c>
      <c r="I6" s="164" t="s">
        <v>202</v>
      </c>
      <c r="J6" s="164" t="s">
        <v>210</v>
      </c>
      <c r="K6" s="164" t="s">
        <v>2</v>
      </c>
      <c r="L6" s="163" t="s">
        <v>202</v>
      </c>
      <c r="M6" s="165" t="s">
        <v>122</v>
      </c>
      <c r="N6" s="165" t="s">
        <v>211</v>
      </c>
    </row>
    <row r="7" spans="1:14" ht="13.5" thickBot="1">
      <c r="A7" s="178" t="s">
        <v>79</v>
      </c>
      <c r="B7" s="371" t="e">
        <f>Заявка!#REF!</f>
        <v>#REF!</v>
      </c>
      <c r="C7" s="181">
        <f>Заявка!B5</f>
        <v>0</v>
      </c>
      <c r="D7" s="176">
        <f>Заявка!G5</f>
        <v>0</v>
      </c>
      <c r="E7" s="177">
        <f>Заявка!C5</f>
        <v>0</v>
      </c>
      <c r="F7" s="167"/>
      <c r="G7" s="166"/>
      <c r="H7" s="168"/>
      <c r="I7" s="167"/>
      <c r="J7" s="166"/>
      <c r="K7" s="168"/>
      <c r="L7" s="167"/>
      <c r="M7" s="169"/>
      <c r="N7" s="168"/>
    </row>
    <row r="8" spans="1:14" ht="13.5" thickBot="1">
      <c r="A8" s="178" t="s">
        <v>80</v>
      </c>
      <c r="B8" s="372"/>
      <c r="C8" s="181">
        <f>Заявка!B6</f>
        <v>0</v>
      </c>
      <c r="D8" s="176">
        <f>Заявка!G6</f>
        <v>0</v>
      </c>
      <c r="E8" s="177">
        <f>Заявка!C6</f>
        <v>0</v>
      </c>
      <c r="F8" s="167"/>
      <c r="G8" s="166"/>
      <c r="H8" s="168"/>
      <c r="I8" s="167"/>
      <c r="J8" s="166"/>
      <c r="K8" s="168"/>
      <c r="L8" s="167"/>
      <c r="M8" s="169"/>
      <c r="N8" s="168"/>
    </row>
    <row r="9" spans="1:14" ht="13.5" thickBot="1">
      <c r="A9" s="178" t="s">
        <v>81</v>
      </c>
      <c r="B9" s="373"/>
      <c r="C9" s="181">
        <f>Заявка!B7</f>
        <v>0</v>
      </c>
      <c r="D9" s="176">
        <f>Заявка!G7</f>
        <v>0</v>
      </c>
      <c r="E9" s="177">
        <f>Заявка!C7</f>
        <v>0</v>
      </c>
      <c r="F9" s="167"/>
      <c r="G9" s="166"/>
      <c r="H9" s="168"/>
      <c r="I9" s="167"/>
      <c r="J9" s="166"/>
      <c r="K9" s="168"/>
      <c r="L9" s="167"/>
      <c r="M9" s="169"/>
      <c r="N9" s="168"/>
    </row>
    <row r="10" spans="1:14" ht="13.5" thickBot="1">
      <c r="A10" s="178" t="s">
        <v>82</v>
      </c>
      <c r="B10" s="179" t="s">
        <v>214</v>
      </c>
      <c r="C10" s="181">
        <f>Заявка!B8</f>
        <v>0</v>
      </c>
      <c r="D10" s="176">
        <f>Заявка!G8</f>
        <v>0</v>
      </c>
      <c r="E10" s="177">
        <f>Заявка!C8</f>
        <v>0</v>
      </c>
      <c r="F10" s="167"/>
      <c r="G10" s="166"/>
      <c r="H10" s="168"/>
      <c r="I10" s="167"/>
      <c r="J10" s="166"/>
      <c r="K10" s="168"/>
      <c r="L10" s="167"/>
      <c r="M10" s="169"/>
      <c r="N10" s="168"/>
    </row>
    <row r="11" spans="1:14" ht="13.5" thickBot="1">
      <c r="A11" s="178" t="s">
        <v>83</v>
      </c>
      <c r="B11" s="180" t="str">
        <f>Заявка!B45</f>
        <v>г.</v>
      </c>
      <c r="C11" s="181">
        <f>Заявка!B9</f>
        <v>0</v>
      </c>
      <c r="D11" s="176">
        <f>Заявка!G9</f>
        <v>0</v>
      </c>
      <c r="E11" s="177">
        <f>Заявка!C9</f>
        <v>0</v>
      </c>
      <c r="F11" s="167"/>
      <c r="G11" s="166"/>
      <c r="H11" s="168"/>
      <c r="I11" s="167"/>
      <c r="J11" s="166"/>
      <c r="K11" s="168"/>
      <c r="L11" s="167"/>
      <c r="M11" s="169"/>
      <c r="N11" s="168"/>
    </row>
    <row r="12" spans="1:14" ht="13.5" thickBot="1">
      <c r="A12" s="178" t="s">
        <v>84</v>
      </c>
      <c r="B12" s="374" t="str">
        <f>Заявка!B44</f>
        <v> </v>
      </c>
      <c r="C12" s="181">
        <f>Заявка!B10</f>
        <v>0</v>
      </c>
      <c r="D12" s="176">
        <f>Заявка!G10</f>
        <v>0</v>
      </c>
      <c r="E12" s="177">
        <f>Заявка!C10</f>
        <v>0</v>
      </c>
      <c r="F12" s="167"/>
      <c r="G12" s="166"/>
      <c r="H12" s="168"/>
      <c r="I12" s="167"/>
      <c r="J12" s="166"/>
      <c r="K12" s="168"/>
      <c r="L12" s="167"/>
      <c r="M12" s="169"/>
      <c r="N12" s="168"/>
    </row>
    <row r="13" spans="1:14" ht="13.5" thickBot="1">
      <c r="A13" s="178" t="s">
        <v>85</v>
      </c>
      <c r="B13" s="375"/>
      <c r="C13" s="181">
        <f>Заявка!B11</f>
        <v>0</v>
      </c>
      <c r="D13" s="176">
        <f>Заявка!G11</f>
        <v>0</v>
      </c>
      <c r="E13" s="177">
        <f>Заявка!C11</f>
        <v>0</v>
      </c>
      <c r="F13" s="167"/>
      <c r="G13" s="166"/>
      <c r="H13" s="168"/>
      <c r="I13" s="167"/>
      <c r="J13" s="166"/>
      <c r="K13" s="168"/>
      <c r="L13" s="167"/>
      <c r="M13" s="169"/>
      <c r="N13" s="168"/>
    </row>
    <row r="14" spans="1:14" ht="13.5" thickBot="1">
      <c r="A14" s="178" t="s">
        <v>86</v>
      </c>
      <c r="B14" s="182" t="s">
        <v>215</v>
      </c>
      <c r="C14" s="181">
        <f>Заявка!B12</f>
        <v>0</v>
      </c>
      <c r="D14" s="176">
        <f>Заявка!G12</f>
        <v>0</v>
      </c>
      <c r="E14" s="177">
        <f>Заявка!C12</f>
        <v>0</v>
      </c>
      <c r="F14" s="171"/>
      <c r="G14" s="170"/>
      <c r="H14" s="172"/>
      <c r="I14" s="171"/>
      <c r="J14" s="170"/>
      <c r="K14" s="172"/>
      <c r="L14" s="171"/>
      <c r="M14" s="169"/>
      <c r="N14" s="172"/>
    </row>
    <row r="15" spans="1:14" ht="13.5" thickBot="1">
      <c r="A15" s="178" t="s">
        <v>87</v>
      </c>
      <c r="B15" s="180">
        <f>Заявка!F43</f>
        <v>0</v>
      </c>
      <c r="C15" s="181">
        <f>Заявка!B13</f>
        <v>0</v>
      </c>
      <c r="D15" s="176">
        <f>Заявка!G13</f>
        <v>0</v>
      </c>
      <c r="E15" s="177">
        <f>Заявка!C13</f>
        <v>0</v>
      </c>
      <c r="F15" s="171"/>
      <c r="G15" s="170"/>
      <c r="H15" s="172"/>
      <c r="I15" s="171"/>
      <c r="J15" s="170"/>
      <c r="K15" s="172"/>
      <c r="L15" s="171"/>
      <c r="M15" s="169"/>
      <c r="N15" s="172"/>
    </row>
    <row r="16" spans="1:14" ht="13.5" thickBot="1">
      <c r="A16" s="178" t="s">
        <v>88</v>
      </c>
      <c r="B16" s="182" t="s">
        <v>216</v>
      </c>
      <c r="C16" s="181">
        <f>Заявка!B14</f>
        <v>0</v>
      </c>
      <c r="D16" s="176">
        <f>Заявка!G14</f>
        <v>0</v>
      </c>
      <c r="E16" s="177">
        <f>Заявка!C14</f>
        <v>0</v>
      </c>
      <c r="F16" s="171"/>
      <c r="G16" s="170"/>
      <c r="H16" s="172"/>
      <c r="I16" s="171"/>
      <c r="J16" s="170"/>
      <c r="K16" s="172"/>
      <c r="L16" s="171"/>
      <c r="M16" s="169"/>
      <c r="N16" s="172"/>
    </row>
    <row r="17" spans="1:14" ht="13.5" thickBot="1">
      <c r="A17" s="184" t="s">
        <v>89</v>
      </c>
      <c r="B17" s="183">
        <f>Заявка!F44</f>
        <v>0</v>
      </c>
      <c r="C17" s="176">
        <f>Заявка!B15</f>
        <v>0</v>
      </c>
      <c r="D17" s="176">
        <f>Заявка!G15</f>
        <v>0</v>
      </c>
      <c r="E17" s="177">
        <f>Заявка!C15</f>
        <v>0</v>
      </c>
      <c r="F17" s="171"/>
      <c r="G17" s="170"/>
      <c r="H17" s="172"/>
      <c r="I17" s="171"/>
      <c r="J17" s="170"/>
      <c r="K17" s="172"/>
      <c r="L17" s="171"/>
      <c r="M17" s="169"/>
      <c r="N17" s="172"/>
    </row>
    <row r="18" spans="1:14" ht="13.5" thickBot="1">
      <c r="A18" s="188" t="s">
        <v>126</v>
      </c>
      <c r="B18" s="179"/>
      <c r="C18" s="181">
        <f>Заявка!B16</f>
        <v>0</v>
      </c>
      <c r="D18" s="176">
        <f>Заявка!G16</f>
        <v>0</v>
      </c>
      <c r="E18" s="177">
        <f>Заявка!C16</f>
        <v>0</v>
      </c>
      <c r="F18" s="171"/>
      <c r="G18" s="170"/>
      <c r="H18" s="172"/>
      <c r="I18" s="171"/>
      <c r="J18" s="170"/>
      <c r="K18" s="172"/>
      <c r="L18" s="171"/>
      <c r="M18" s="169"/>
      <c r="N18" s="172"/>
    </row>
    <row r="19" spans="1:14" ht="13.5" thickBot="1">
      <c r="A19" s="188" t="s">
        <v>127</v>
      </c>
      <c r="B19" s="191"/>
      <c r="C19" s="181">
        <f>Заявка!B17</f>
        <v>0</v>
      </c>
      <c r="D19" s="176">
        <f>Заявка!G17</f>
        <v>0</v>
      </c>
      <c r="E19" s="177">
        <f>Заявка!C17</f>
        <v>0</v>
      </c>
      <c r="F19" s="171"/>
      <c r="G19" s="170"/>
      <c r="H19" s="172"/>
      <c r="I19" s="171"/>
      <c r="J19" s="170"/>
      <c r="K19" s="172"/>
      <c r="L19" s="171"/>
      <c r="M19" s="169"/>
      <c r="N19" s="172"/>
    </row>
    <row r="20" spans="1:14" ht="13.5" thickBot="1">
      <c r="A20" s="188" t="s">
        <v>128</v>
      </c>
      <c r="B20" s="191"/>
      <c r="C20" s="181">
        <f>Заявка!B18</f>
        <v>0</v>
      </c>
      <c r="D20" s="176">
        <f>Заявка!G18</f>
        <v>0</v>
      </c>
      <c r="E20" s="177">
        <f>Заявка!C18</f>
        <v>0</v>
      </c>
      <c r="F20" s="171"/>
      <c r="G20" s="170"/>
      <c r="H20" s="172"/>
      <c r="I20" s="171"/>
      <c r="J20" s="170"/>
      <c r="K20" s="172"/>
      <c r="L20" s="171"/>
      <c r="M20" s="169"/>
      <c r="N20" s="172"/>
    </row>
    <row r="21" spans="1:14" ht="13.5" thickBot="1">
      <c r="A21" s="188" t="s">
        <v>129</v>
      </c>
      <c r="B21" s="191"/>
      <c r="C21" s="181">
        <f>Заявка!B19</f>
        <v>0</v>
      </c>
      <c r="D21" s="176">
        <f>Заявка!G19</f>
        <v>0</v>
      </c>
      <c r="E21" s="177">
        <f>Заявка!C19</f>
        <v>0</v>
      </c>
      <c r="F21" s="171"/>
      <c r="G21" s="170"/>
      <c r="H21" s="172"/>
      <c r="I21" s="171"/>
      <c r="J21" s="170"/>
      <c r="K21" s="172"/>
      <c r="L21" s="171"/>
      <c r="M21" s="169"/>
      <c r="N21" s="172"/>
    </row>
    <row r="22" spans="1:14" ht="13.5" thickBot="1">
      <c r="A22" s="188" t="s">
        <v>142</v>
      </c>
      <c r="B22" s="191"/>
      <c r="C22" s="181">
        <f>Заявка!B20</f>
        <v>0</v>
      </c>
      <c r="D22" s="176">
        <f>Заявка!G20</f>
        <v>0</v>
      </c>
      <c r="E22" s="177">
        <f>Заявка!C20</f>
        <v>0</v>
      </c>
      <c r="F22" s="171"/>
      <c r="G22" s="170"/>
      <c r="H22" s="172"/>
      <c r="I22" s="171"/>
      <c r="J22" s="170"/>
      <c r="K22" s="172"/>
      <c r="L22" s="171"/>
      <c r="M22" s="169"/>
      <c r="N22" s="172"/>
    </row>
    <row r="23" spans="1:14" ht="13.5" thickBot="1">
      <c r="A23" s="188" t="s">
        <v>143</v>
      </c>
      <c r="B23" s="191"/>
      <c r="C23" s="181">
        <f>Заявка!B21</f>
        <v>0</v>
      </c>
      <c r="D23" s="176">
        <f>Заявка!G21</f>
        <v>0</v>
      </c>
      <c r="E23" s="177">
        <f>Заявка!C21</f>
        <v>0</v>
      </c>
      <c r="F23" s="171"/>
      <c r="G23" s="170"/>
      <c r="H23" s="172"/>
      <c r="I23" s="171"/>
      <c r="J23" s="170"/>
      <c r="K23" s="172"/>
      <c r="L23" s="171"/>
      <c r="M23" s="169"/>
      <c r="N23" s="172"/>
    </row>
    <row r="24" spans="1:14" ht="13.5" thickBot="1">
      <c r="A24" s="188" t="s">
        <v>144</v>
      </c>
      <c r="B24" s="191"/>
      <c r="C24" s="181">
        <f>Заявка!B22</f>
        <v>0</v>
      </c>
      <c r="D24" s="176">
        <f>Заявка!G22</f>
        <v>0</v>
      </c>
      <c r="E24" s="177">
        <f>Заявка!C22</f>
        <v>0</v>
      </c>
      <c r="F24" s="171"/>
      <c r="G24" s="170"/>
      <c r="H24" s="172"/>
      <c r="I24" s="171"/>
      <c r="J24" s="170"/>
      <c r="K24" s="172"/>
      <c r="L24" s="171"/>
      <c r="M24" s="169"/>
      <c r="N24" s="172"/>
    </row>
    <row r="25" spans="1:14" ht="13.5" thickBot="1">
      <c r="A25" s="188" t="s">
        <v>145</v>
      </c>
      <c r="B25" s="191"/>
      <c r="C25" s="181">
        <f>Заявка!B23</f>
        <v>0</v>
      </c>
      <c r="D25" s="176">
        <f>Заявка!G23</f>
        <v>0</v>
      </c>
      <c r="E25" s="177">
        <f>Заявка!C23</f>
        <v>0</v>
      </c>
      <c r="F25" s="171"/>
      <c r="G25" s="170"/>
      <c r="H25" s="172"/>
      <c r="I25" s="171"/>
      <c r="J25" s="170"/>
      <c r="K25" s="172"/>
      <c r="L25" s="171"/>
      <c r="M25" s="169"/>
      <c r="N25" s="172"/>
    </row>
    <row r="26" spans="1:14" ht="13.5" thickBot="1">
      <c r="A26" s="188" t="s">
        <v>146</v>
      </c>
      <c r="B26" s="191"/>
      <c r="C26" s="181">
        <f>Заявка!B24</f>
        <v>0</v>
      </c>
      <c r="D26" s="176">
        <f>Заявка!G24</f>
        <v>0</v>
      </c>
      <c r="E26" s="177">
        <f>Заявка!C24</f>
        <v>0</v>
      </c>
      <c r="F26" s="171"/>
      <c r="G26" s="170"/>
      <c r="H26" s="172"/>
      <c r="I26" s="171"/>
      <c r="J26" s="170"/>
      <c r="K26" s="172"/>
      <c r="L26" s="171"/>
      <c r="M26" s="169"/>
      <c r="N26" s="172"/>
    </row>
    <row r="27" spans="1:14" ht="13.5" thickBot="1">
      <c r="A27" s="188" t="s">
        <v>147</v>
      </c>
      <c r="B27" s="191"/>
      <c r="C27" s="181">
        <f>Заявка!B25</f>
        <v>0</v>
      </c>
      <c r="D27" s="176">
        <f>Заявка!G25</f>
        <v>0</v>
      </c>
      <c r="E27" s="177">
        <f>Заявка!C25</f>
        <v>0</v>
      </c>
      <c r="F27" s="171"/>
      <c r="G27" s="170"/>
      <c r="H27" s="172"/>
      <c r="I27" s="171"/>
      <c r="J27" s="170"/>
      <c r="K27" s="172"/>
      <c r="L27" s="171"/>
      <c r="M27" s="169"/>
      <c r="N27" s="172"/>
    </row>
    <row r="28" spans="1:14" ht="13.5" thickBot="1">
      <c r="A28" s="188" t="s">
        <v>148</v>
      </c>
      <c r="B28" s="191"/>
      <c r="C28" s="181">
        <f>Заявка!B26</f>
        <v>0</v>
      </c>
      <c r="D28" s="176">
        <f>Заявка!G26</f>
        <v>0</v>
      </c>
      <c r="E28" s="177">
        <f>Заявка!C26</f>
        <v>0</v>
      </c>
      <c r="F28" s="171"/>
      <c r="G28" s="170"/>
      <c r="H28" s="172"/>
      <c r="I28" s="171"/>
      <c r="J28" s="170"/>
      <c r="K28" s="172"/>
      <c r="L28" s="171"/>
      <c r="M28" s="169"/>
      <c r="N28" s="172"/>
    </row>
    <row r="29" spans="1:14" ht="13.5" thickBot="1">
      <c r="A29" s="188" t="s">
        <v>149</v>
      </c>
      <c r="B29" s="191"/>
      <c r="C29" s="181">
        <f>Заявка!B27</f>
        <v>0</v>
      </c>
      <c r="D29" s="176">
        <f>Заявка!G27</f>
        <v>0</v>
      </c>
      <c r="E29" s="177">
        <f>Заявка!C27</f>
        <v>0</v>
      </c>
      <c r="F29" s="171"/>
      <c r="G29" s="170"/>
      <c r="H29" s="172"/>
      <c r="I29" s="171"/>
      <c r="J29" s="170"/>
      <c r="K29" s="172"/>
      <c r="L29" s="171"/>
      <c r="M29" s="169"/>
      <c r="N29" s="172"/>
    </row>
    <row r="30" spans="1:14" ht="13.5" thickBot="1">
      <c r="A30" s="188" t="s">
        <v>150</v>
      </c>
      <c r="B30" s="191"/>
      <c r="C30" s="181">
        <f>Заявка!B28</f>
        <v>0</v>
      </c>
      <c r="D30" s="176">
        <f>Заявка!G28</f>
        <v>0</v>
      </c>
      <c r="E30" s="177">
        <f>Заявка!C28</f>
        <v>0</v>
      </c>
      <c r="F30" s="171"/>
      <c r="G30" s="170"/>
      <c r="H30" s="172"/>
      <c r="I30" s="171"/>
      <c r="J30" s="170"/>
      <c r="K30" s="172"/>
      <c r="L30" s="171"/>
      <c r="M30" s="169"/>
      <c r="N30" s="172"/>
    </row>
    <row r="31" spans="1:14" ht="13.5" thickBot="1">
      <c r="A31" s="188" t="s">
        <v>151</v>
      </c>
      <c r="B31" s="191"/>
      <c r="C31" s="181">
        <f>Заявка!B29</f>
        <v>0</v>
      </c>
      <c r="D31" s="176">
        <f>Заявка!G29</f>
        <v>0</v>
      </c>
      <c r="E31" s="177">
        <f>Заявка!C29</f>
        <v>0</v>
      </c>
      <c r="F31" s="171"/>
      <c r="G31" s="170"/>
      <c r="H31" s="172"/>
      <c r="I31" s="171"/>
      <c r="J31" s="170"/>
      <c r="K31" s="172"/>
      <c r="L31" s="171"/>
      <c r="M31" s="169"/>
      <c r="N31" s="172"/>
    </row>
    <row r="32" spans="1:14" ht="13.5" thickBot="1">
      <c r="A32" s="188" t="s">
        <v>152</v>
      </c>
      <c r="B32" s="191"/>
      <c r="C32" s="181">
        <f>Заявка!B30</f>
        <v>0</v>
      </c>
      <c r="D32" s="176">
        <f>Заявка!G30</f>
        <v>0</v>
      </c>
      <c r="E32" s="177">
        <f>Заявка!C30</f>
        <v>0</v>
      </c>
      <c r="F32" s="171"/>
      <c r="G32" s="170"/>
      <c r="H32" s="172"/>
      <c r="I32" s="171"/>
      <c r="J32" s="170"/>
      <c r="K32" s="172"/>
      <c r="L32" s="171"/>
      <c r="M32" s="169"/>
      <c r="N32" s="172"/>
    </row>
    <row r="33" spans="1:14" ht="13.5" thickBot="1">
      <c r="A33" s="188" t="s">
        <v>153</v>
      </c>
      <c r="B33" s="191"/>
      <c r="C33" s="181">
        <f>Заявка!B31</f>
        <v>0</v>
      </c>
      <c r="D33" s="176">
        <f>Заявка!G31</f>
        <v>0</v>
      </c>
      <c r="E33" s="177">
        <f>Заявка!C31</f>
        <v>0</v>
      </c>
      <c r="F33" s="171"/>
      <c r="G33" s="170"/>
      <c r="H33" s="172"/>
      <c r="I33" s="171"/>
      <c r="J33" s="170"/>
      <c r="K33" s="172"/>
      <c r="L33" s="171"/>
      <c r="M33" s="169"/>
      <c r="N33" s="172"/>
    </row>
    <row r="34" spans="1:14" ht="13.5" thickBot="1">
      <c r="A34" s="188" t="s">
        <v>154</v>
      </c>
      <c r="B34" s="191"/>
      <c r="C34" s="181">
        <f>Заявка!B32</f>
        <v>0</v>
      </c>
      <c r="D34" s="176">
        <f>Заявка!G32</f>
        <v>0</v>
      </c>
      <c r="E34" s="177">
        <f>Заявка!C32</f>
        <v>0</v>
      </c>
      <c r="F34" s="171"/>
      <c r="G34" s="170"/>
      <c r="H34" s="172"/>
      <c r="I34" s="171"/>
      <c r="J34" s="170"/>
      <c r="K34" s="172"/>
      <c r="L34" s="171"/>
      <c r="M34" s="169"/>
      <c r="N34" s="172"/>
    </row>
    <row r="35" spans="1:14" ht="13.5" thickBot="1">
      <c r="A35" s="188" t="s">
        <v>155</v>
      </c>
      <c r="B35" s="191"/>
      <c r="C35" s="181">
        <f>Заявка!B33</f>
        <v>0</v>
      </c>
      <c r="D35" s="176">
        <f>Заявка!G33</f>
        <v>0</v>
      </c>
      <c r="E35" s="177">
        <f>Заявка!C33</f>
        <v>0</v>
      </c>
      <c r="F35" s="171"/>
      <c r="G35" s="170"/>
      <c r="H35" s="172"/>
      <c r="I35" s="171"/>
      <c r="J35" s="170"/>
      <c r="K35" s="172"/>
      <c r="L35" s="171"/>
      <c r="M35" s="169"/>
      <c r="N35" s="172"/>
    </row>
    <row r="36" spans="1:14" ht="13.5" thickBot="1">
      <c r="A36" s="188" t="s">
        <v>156</v>
      </c>
      <c r="B36" s="191"/>
      <c r="C36" s="181">
        <f>Заявка!B34</f>
        <v>0</v>
      </c>
      <c r="D36" s="176">
        <f>Заявка!G34</f>
        <v>0</v>
      </c>
      <c r="E36" s="177">
        <f>Заявка!C34</f>
        <v>0</v>
      </c>
      <c r="F36" s="171"/>
      <c r="G36" s="170"/>
      <c r="H36" s="172"/>
      <c r="I36" s="171"/>
      <c r="J36" s="170"/>
      <c r="K36" s="172"/>
      <c r="L36" s="171"/>
      <c r="M36" s="169"/>
      <c r="N36" s="172"/>
    </row>
    <row r="37" spans="1:14" ht="13.5" thickBot="1">
      <c r="A37" s="188" t="s">
        <v>157</v>
      </c>
      <c r="B37" s="191"/>
      <c r="C37" s="181">
        <f>Заявка!B35</f>
        <v>0</v>
      </c>
      <c r="D37" s="176">
        <f>Заявка!G35</f>
        <v>0</v>
      </c>
      <c r="E37" s="177">
        <f>Заявка!C35</f>
        <v>0</v>
      </c>
      <c r="F37" s="171"/>
      <c r="G37" s="170"/>
      <c r="H37" s="172"/>
      <c r="I37" s="171"/>
      <c r="J37" s="170"/>
      <c r="K37" s="172"/>
      <c r="L37" s="171"/>
      <c r="M37" s="169"/>
      <c r="N37" s="172"/>
    </row>
    <row r="38" spans="1:14" ht="13.5" thickBot="1">
      <c r="A38" s="188" t="s">
        <v>158</v>
      </c>
      <c r="B38" s="191"/>
      <c r="C38" s="181">
        <f>Заявка!B36</f>
        <v>0</v>
      </c>
      <c r="D38" s="176">
        <f>Заявка!G36</f>
        <v>0</v>
      </c>
      <c r="E38" s="177">
        <f>Заявка!C36</f>
        <v>0</v>
      </c>
      <c r="F38" s="171"/>
      <c r="G38" s="170"/>
      <c r="H38" s="172"/>
      <c r="I38" s="171"/>
      <c r="J38" s="170"/>
      <c r="K38" s="172"/>
      <c r="L38" s="171"/>
      <c r="M38" s="169"/>
      <c r="N38" s="172"/>
    </row>
    <row r="39" spans="1:14" ht="25.5" customHeight="1" thickBot="1">
      <c r="A39" s="188" t="s">
        <v>159</v>
      </c>
      <c r="B39" s="191"/>
      <c r="C39" s="181">
        <f>Заявка!B37</f>
        <v>0</v>
      </c>
      <c r="D39" s="176">
        <f>Заявка!G37</f>
        <v>0</v>
      </c>
      <c r="E39" s="177">
        <f>Заявка!C37</f>
        <v>0</v>
      </c>
      <c r="F39" s="171"/>
      <c r="G39" s="170"/>
      <c r="H39" s="172"/>
      <c r="I39" s="171"/>
      <c r="J39" s="170"/>
      <c r="K39" s="172"/>
      <c r="L39" s="171"/>
      <c r="M39" s="169"/>
      <c r="N39" s="172"/>
    </row>
    <row r="40" spans="1:14" ht="13.5" thickBot="1">
      <c r="A40" s="188" t="s">
        <v>160</v>
      </c>
      <c r="B40" s="191"/>
      <c r="C40" s="181">
        <f>Заявка!B38</f>
        <v>0</v>
      </c>
      <c r="D40" s="176">
        <f>Заявка!G38</f>
        <v>0</v>
      </c>
      <c r="E40" s="177">
        <f>Заявка!C38</f>
        <v>0</v>
      </c>
      <c r="F40" s="171"/>
      <c r="G40" s="170"/>
      <c r="H40" s="172"/>
      <c r="I40" s="171"/>
      <c r="J40" s="170"/>
      <c r="K40" s="172"/>
      <c r="L40" s="171"/>
      <c r="M40" s="169"/>
      <c r="N40" s="172"/>
    </row>
    <row r="41" spans="1:14" ht="13.5" thickBot="1">
      <c r="A41" s="189" t="s">
        <v>161</v>
      </c>
      <c r="B41" s="192"/>
      <c r="C41" s="190">
        <f>Заявка!B39</f>
        <v>0</v>
      </c>
      <c r="D41" s="185">
        <f>Заявка!G39</f>
        <v>0</v>
      </c>
      <c r="E41" s="186">
        <f>Заявка!C39</f>
        <v>0</v>
      </c>
      <c r="F41" s="171"/>
      <c r="G41" s="170"/>
      <c r="H41" s="172"/>
      <c r="I41" s="171"/>
      <c r="J41" s="170"/>
      <c r="K41" s="172"/>
      <c r="L41" s="171"/>
      <c r="M41" s="187"/>
      <c r="N41" s="172"/>
    </row>
    <row r="42" ht="12.75">
      <c r="A42" s="173"/>
    </row>
    <row r="43" ht="12.75">
      <c r="A43" s="173"/>
    </row>
    <row r="44" spans="2:6" ht="12.75">
      <c r="B44" s="370" t="s">
        <v>212</v>
      </c>
      <c r="C44" s="370"/>
      <c r="D44" s="174" t="s">
        <v>213</v>
      </c>
      <c r="F44" s="175" t="s">
        <v>0</v>
      </c>
    </row>
  </sheetData>
  <sheetProtection/>
  <mergeCells count="15">
    <mergeCell ref="B44:C44"/>
    <mergeCell ref="B7:B9"/>
    <mergeCell ref="B12:B13"/>
    <mergeCell ref="F5:H5"/>
    <mergeCell ref="I5:K5"/>
    <mergeCell ref="L5:N5"/>
    <mergeCell ref="J3:K3"/>
    <mergeCell ref="A5:A6"/>
    <mergeCell ref="B5:B6"/>
    <mergeCell ref="B1:E1"/>
    <mergeCell ref="B2:E2"/>
    <mergeCell ref="A3:E3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158"/>
  <sheetViews>
    <sheetView tabSelected="1" zoomScale="85" zoomScaleNormal="85" zoomScalePageLayoutView="0" workbookViewId="0" topLeftCell="A1">
      <selection activeCell="G8" sqref="G8:J8"/>
    </sheetView>
  </sheetViews>
  <sheetFormatPr defaultColWidth="9.00390625" defaultRowHeight="12.75"/>
  <cols>
    <col min="1" max="1" width="8.125" style="141" customWidth="1"/>
    <col min="2" max="2" width="44.625" style="9" customWidth="1"/>
    <col min="3" max="5" width="9.75390625" style="9" customWidth="1"/>
    <col min="6" max="6" width="9.75390625" style="10" customWidth="1"/>
    <col min="7" max="17" width="9.75390625" style="9" customWidth="1"/>
    <col min="18" max="145" width="9.125" style="9" customWidth="1"/>
    <col min="146" max="146" width="6.625" style="9" customWidth="1"/>
    <col min="147" max="147" width="9.00390625" style="9" customWidth="1"/>
    <col min="148" max="148" width="23.875" style="9" customWidth="1"/>
    <col min="149" max="149" width="16.625" style="9" customWidth="1"/>
    <col min="150" max="150" width="37.125" style="9" customWidth="1"/>
    <col min="151" max="151" width="33.125" style="9" customWidth="1"/>
    <col min="152" max="152" width="22.875" style="9" customWidth="1"/>
    <col min="153" max="153" width="23.125" style="9" customWidth="1"/>
    <col min="154" max="154" width="11.875" style="9" customWidth="1"/>
    <col min="155" max="155" width="15.125" style="9" customWidth="1"/>
    <col min="156" max="156" width="15.00390625" style="9" customWidth="1"/>
    <col min="157" max="16384" width="9.125" style="9" customWidth="1"/>
  </cols>
  <sheetData>
    <row r="1" ht="23.25" customHeight="1">
      <c r="A1" s="132" t="s">
        <v>13</v>
      </c>
    </row>
    <row r="2" spans="1:10" ht="28.5" customHeight="1" thickBot="1">
      <c r="A2" s="242" t="s">
        <v>117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s="10" customFormat="1" ht="53.25" customHeight="1">
      <c r="A3" s="133" t="s">
        <v>14</v>
      </c>
      <c r="B3" s="201" t="s">
        <v>38</v>
      </c>
      <c r="C3" s="235" t="s">
        <v>114</v>
      </c>
      <c r="D3" s="236"/>
      <c r="E3" s="236"/>
      <c r="F3" s="237"/>
      <c r="G3" s="235" t="s">
        <v>115</v>
      </c>
      <c r="H3" s="236"/>
      <c r="I3" s="236"/>
      <c r="J3" s="237"/>
    </row>
    <row r="4" spans="1:10" s="10" customFormat="1" ht="57" customHeight="1" thickBot="1">
      <c r="A4" s="134" t="s">
        <v>40</v>
      </c>
      <c r="B4" s="202" t="s">
        <v>41</v>
      </c>
      <c r="C4" s="233" t="s">
        <v>224</v>
      </c>
      <c r="D4" s="234"/>
      <c r="E4" s="234"/>
      <c r="F4" s="234"/>
      <c r="G4" s="233" t="s">
        <v>39</v>
      </c>
      <c r="H4" s="233"/>
      <c r="I4" s="233"/>
      <c r="J4" s="233"/>
    </row>
    <row r="5" spans="1:10" s="10" customFormat="1" ht="56.25" customHeight="1" thickBot="1">
      <c r="A5" s="135">
        <v>1</v>
      </c>
      <c r="B5" s="198"/>
      <c r="C5" s="217"/>
      <c r="D5" s="218"/>
      <c r="E5" s="218"/>
      <c r="F5" s="218"/>
      <c r="G5" s="217"/>
      <c r="H5" s="217"/>
      <c r="I5" s="217"/>
      <c r="J5" s="217"/>
    </row>
    <row r="6" spans="1:10" s="10" customFormat="1" ht="57" customHeight="1" thickBot="1">
      <c r="A6" s="135">
        <v>2</v>
      </c>
      <c r="B6" s="200"/>
      <c r="C6" s="217"/>
      <c r="D6" s="218"/>
      <c r="E6" s="218"/>
      <c r="F6" s="218"/>
      <c r="G6" s="217"/>
      <c r="H6" s="217"/>
      <c r="I6" s="217"/>
      <c r="J6" s="217"/>
    </row>
    <row r="7" spans="1:10" s="10" customFormat="1" ht="57" customHeight="1" thickBot="1">
      <c r="A7" s="135">
        <v>3</v>
      </c>
      <c r="B7" s="200"/>
      <c r="C7" s="217"/>
      <c r="D7" s="218"/>
      <c r="E7" s="218"/>
      <c r="F7" s="218"/>
      <c r="G7" s="217"/>
      <c r="H7" s="217"/>
      <c r="I7" s="217"/>
      <c r="J7" s="217"/>
    </row>
    <row r="8" spans="1:10" s="10" customFormat="1" ht="57" customHeight="1" thickBot="1">
      <c r="A8" s="135">
        <v>4</v>
      </c>
      <c r="B8" s="199"/>
      <c r="C8" s="217"/>
      <c r="D8" s="218"/>
      <c r="E8" s="218"/>
      <c r="F8" s="218"/>
      <c r="G8" s="217"/>
      <c r="H8" s="217"/>
      <c r="I8" s="217"/>
      <c r="J8" s="217"/>
    </row>
    <row r="9" spans="1:10" s="10" customFormat="1" ht="57" customHeight="1" thickBot="1">
      <c r="A9" s="135">
        <v>5</v>
      </c>
      <c r="B9" s="199"/>
      <c r="C9" s="217"/>
      <c r="D9" s="218"/>
      <c r="E9" s="218"/>
      <c r="F9" s="218"/>
      <c r="G9" s="217"/>
      <c r="H9" s="217"/>
      <c r="I9" s="217"/>
      <c r="J9" s="217"/>
    </row>
    <row r="10" spans="1:10" s="10" customFormat="1" ht="57" customHeight="1">
      <c r="A10" s="135">
        <v>6</v>
      </c>
      <c r="B10" s="203"/>
      <c r="C10" s="217"/>
      <c r="D10" s="218"/>
      <c r="E10" s="218"/>
      <c r="F10" s="218"/>
      <c r="G10" s="217"/>
      <c r="H10" s="217"/>
      <c r="I10" s="217"/>
      <c r="J10" s="217"/>
    </row>
    <row r="11" spans="1:10" s="10" customFormat="1" ht="57" customHeight="1">
      <c r="A11" s="135">
        <v>7</v>
      </c>
      <c r="B11" s="197"/>
      <c r="C11" s="217"/>
      <c r="D11" s="218"/>
      <c r="E11" s="218"/>
      <c r="F11" s="218"/>
      <c r="G11" s="217"/>
      <c r="H11" s="217"/>
      <c r="I11" s="217"/>
      <c r="J11" s="217"/>
    </row>
    <row r="12" spans="1:10" s="10" customFormat="1" ht="57" customHeight="1">
      <c r="A12" s="135">
        <v>8</v>
      </c>
      <c r="B12" s="197"/>
      <c r="C12" s="217"/>
      <c r="D12" s="218"/>
      <c r="E12" s="218"/>
      <c r="F12" s="218"/>
      <c r="G12" s="217"/>
      <c r="H12" s="217"/>
      <c r="I12" s="217"/>
      <c r="J12" s="217"/>
    </row>
    <row r="13" spans="1:10" s="10" customFormat="1" ht="57" customHeight="1">
      <c r="A13" s="135">
        <v>9</v>
      </c>
      <c r="B13" s="197"/>
      <c r="C13" s="217"/>
      <c r="D13" s="218"/>
      <c r="E13" s="218"/>
      <c r="F13" s="218"/>
      <c r="G13" s="217"/>
      <c r="H13" s="217"/>
      <c r="I13" s="217"/>
      <c r="J13" s="217"/>
    </row>
    <row r="14" spans="1:10" s="10" customFormat="1" ht="57" customHeight="1">
      <c r="A14" s="135">
        <v>10</v>
      </c>
      <c r="B14" s="197"/>
      <c r="C14" s="217"/>
      <c r="D14" s="218"/>
      <c r="E14" s="218"/>
      <c r="F14" s="218"/>
      <c r="G14" s="217"/>
      <c r="H14" s="217"/>
      <c r="I14" s="217"/>
      <c r="J14" s="217"/>
    </row>
    <row r="15" spans="1:10" s="10" customFormat="1" ht="57" customHeight="1">
      <c r="A15" s="135">
        <v>11</v>
      </c>
      <c r="B15" s="197"/>
      <c r="C15" s="217"/>
      <c r="D15" s="218"/>
      <c r="E15" s="218"/>
      <c r="F15" s="218"/>
      <c r="G15" s="217"/>
      <c r="H15" s="217"/>
      <c r="I15" s="217"/>
      <c r="J15" s="217"/>
    </row>
    <row r="16" spans="1:10" s="10" customFormat="1" ht="57" customHeight="1">
      <c r="A16" s="135">
        <v>12</v>
      </c>
      <c r="B16" s="197"/>
      <c r="C16" s="217"/>
      <c r="D16" s="218"/>
      <c r="E16" s="218"/>
      <c r="F16" s="218"/>
      <c r="G16" s="217"/>
      <c r="H16" s="217"/>
      <c r="I16" s="217"/>
      <c r="J16" s="217"/>
    </row>
    <row r="17" spans="1:10" s="10" customFormat="1" ht="57" customHeight="1">
      <c r="A17" s="135">
        <v>13</v>
      </c>
      <c r="B17" s="197"/>
      <c r="C17" s="217"/>
      <c r="D17" s="218"/>
      <c r="E17" s="218"/>
      <c r="F17" s="218"/>
      <c r="G17" s="217"/>
      <c r="H17" s="217"/>
      <c r="I17" s="217"/>
      <c r="J17" s="217"/>
    </row>
    <row r="18" spans="1:10" s="10" customFormat="1" ht="57" customHeight="1">
      <c r="A18" s="135">
        <v>14</v>
      </c>
      <c r="B18" s="197"/>
      <c r="C18" s="217"/>
      <c r="D18" s="218"/>
      <c r="E18" s="218"/>
      <c r="F18" s="218"/>
      <c r="G18" s="217"/>
      <c r="H18" s="217"/>
      <c r="I18" s="217"/>
      <c r="J18" s="217"/>
    </row>
    <row r="19" spans="1:10" s="10" customFormat="1" ht="57" customHeight="1">
      <c r="A19" s="135">
        <v>15</v>
      </c>
      <c r="B19" s="197"/>
      <c r="C19" s="217"/>
      <c r="D19" s="218"/>
      <c r="E19" s="218"/>
      <c r="F19" s="218"/>
      <c r="G19" s="217"/>
      <c r="H19" s="217"/>
      <c r="I19" s="217"/>
      <c r="J19" s="217"/>
    </row>
    <row r="20" spans="1:10" s="10" customFormat="1" ht="57" customHeight="1" hidden="1">
      <c r="A20" s="135">
        <v>16</v>
      </c>
      <c r="B20" s="197"/>
      <c r="C20" s="217"/>
      <c r="D20" s="218"/>
      <c r="E20" s="218"/>
      <c r="F20" s="218"/>
      <c r="G20" s="217"/>
      <c r="H20" s="217"/>
      <c r="I20" s="217"/>
      <c r="J20" s="217"/>
    </row>
    <row r="21" spans="1:10" s="10" customFormat="1" ht="57" customHeight="1" hidden="1">
      <c r="A21" s="135">
        <v>17</v>
      </c>
      <c r="B21" s="197"/>
      <c r="C21" s="217"/>
      <c r="D21" s="218"/>
      <c r="E21" s="218"/>
      <c r="F21" s="218"/>
      <c r="G21" s="217"/>
      <c r="H21" s="217"/>
      <c r="I21" s="217"/>
      <c r="J21" s="217"/>
    </row>
    <row r="22" spans="1:10" s="10" customFormat="1" ht="57" customHeight="1" hidden="1">
      <c r="A22" s="135">
        <v>18</v>
      </c>
      <c r="B22" s="197"/>
      <c r="C22" s="217"/>
      <c r="D22" s="218"/>
      <c r="E22" s="218"/>
      <c r="F22" s="218"/>
      <c r="G22" s="217"/>
      <c r="H22" s="217"/>
      <c r="I22" s="217"/>
      <c r="J22" s="217"/>
    </row>
    <row r="23" spans="1:10" s="10" customFormat="1" ht="57" customHeight="1" hidden="1">
      <c r="A23" s="135">
        <v>19</v>
      </c>
      <c r="B23" s="197"/>
      <c r="C23" s="217"/>
      <c r="D23" s="218"/>
      <c r="E23" s="218"/>
      <c r="F23" s="218"/>
      <c r="G23" s="217"/>
      <c r="H23" s="217"/>
      <c r="I23" s="217"/>
      <c r="J23" s="217"/>
    </row>
    <row r="24" spans="1:10" s="10" customFormat="1" ht="57" customHeight="1" hidden="1">
      <c r="A24" s="135">
        <v>20</v>
      </c>
      <c r="B24" s="197"/>
      <c r="C24" s="217"/>
      <c r="D24" s="218"/>
      <c r="E24" s="218"/>
      <c r="F24" s="218"/>
      <c r="G24" s="217"/>
      <c r="H24" s="217"/>
      <c r="I24" s="217"/>
      <c r="J24" s="217"/>
    </row>
    <row r="25" spans="1:10" s="10" customFormat="1" ht="57" customHeight="1" hidden="1">
      <c r="A25" s="135">
        <v>21</v>
      </c>
      <c r="B25" s="197"/>
      <c r="C25" s="217"/>
      <c r="D25" s="218"/>
      <c r="E25" s="218"/>
      <c r="F25" s="218"/>
      <c r="G25" s="217"/>
      <c r="H25" s="217"/>
      <c r="I25" s="217"/>
      <c r="J25" s="217"/>
    </row>
    <row r="26" spans="1:10" s="10" customFormat="1" ht="57" customHeight="1" hidden="1">
      <c r="A26" s="135">
        <v>22</v>
      </c>
      <c r="B26" s="197"/>
      <c r="C26" s="217"/>
      <c r="D26" s="218"/>
      <c r="E26" s="218"/>
      <c r="F26" s="218"/>
      <c r="G26" s="217"/>
      <c r="H26" s="217"/>
      <c r="I26" s="217"/>
      <c r="J26" s="217"/>
    </row>
    <row r="27" spans="1:10" s="10" customFormat="1" ht="57" customHeight="1" hidden="1">
      <c r="A27" s="135">
        <v>23</v>
      </c>
      <c r="B27" s="197"/>
      <c r="C27" s="217"/>
      <c r="D27" s="218"/>
      <c r="E27" s="218"/>
      <c r="F27" s="218"/>
      <c r="G27" s="217"/>
      <c r="H27" s="217"/>
      <c r="I27" s="217"/>
      <c r="J27" s="217"/>
    </row>
    <row r="28" spans="1:10" s="10" customFormat="1" ht="57" customHeight="1" hidden="1">
      <c r="A28" s="135">
        <v>24</v>
      </c>
      <c r="B28" s="197"/>
      <c r="C28" s="217"/>
      <c r="D28" s="218"/>
      <c r="E28" s="218"/>
      <c r="F28" s="218"/>
      <c r="G28" s="217"/>
      <c r="H28" s="217"/>
      <c r="I28" s="217"/>
      <c r="J28" s="217"/>
    </row>
    <row r="29" spans="1:10" s="10" customFormat="1" ht="57" customHeight="1" hidden="1">
      <c r="A29" s="135">
        <v>25</v>
      </c>
      <c r="B29" s="197"/>
      <c r="C29" s="217"/>
      <c r="D29" s="218"/>
      <c r="E29" s="218"/>
      <c r="F29" s="218"/>
      <c r="G29" s="217"/>
      <c r="H29" s="217"/>
      <c r="I29" s="217"/>
      <c r="J29" s="217"/>
    </row>
    <row r="30" spans="1:10" s="10" customFormat="1" ht="57" customHeight="1" hidden="1">
      <c r="A30" s="135">
        <v>26</v>
      </c>
      <c r="B30" s="197"/>
      <c r="C30" s="217"/>
      <c r="D30" s="218"/>
      <c r="E30" s="218"/>
      <c r="F30" s="218"/>
      <c r="G30" s="217"/>
      <c r="H30" s="217"/>
      <c r="I30" s="217"/>
      <c r="J30" s="217"/>
    </row>
    <row r="31" spans="1:10" s="10" customFormat="1" ht="57" customHeight="1" hidden="1">
      <c r="A31" s="135">
        <v>27</v>
      </c>
      <c r="B31" s="197"/>
      <c r="C31" s="217"/>
      <c r="D31" s="218"/>
      <c r="E31" s="218"/>
      <c r="F31" s="218"/>
      <c r="G31" s="217"/>
      <c r="H31" s="217"/>
      <c r="I31" s="217"/>
      <c r="J31" s="217"/>
    </row>
    <row r="32" spans="1:10" s="10" customFormat="1" ht="57" customHeight="1" hidden="1">
      <c r="A32" s="135">
        <v>28</v>
      </c>
      <c r="B32" s="197"/>
      <c r="C32" s="217"/>
      <c r="D32" s="218"/>
      <c r="E32" s="218"/>
      <c r="F32" s="218"/>
      <c r="G32" s="217"/>
      <c r="H32" s="217"/>
      <c r="I32" s="217"/>
      <c r="J32" s="217"/>
    </row>
    <row r="33" spans="1:10" s="10" customFormat="1" ht="57" customHeight="1" hidden="1">
      <c r="A33" s="135">
        <v>29</v>
      </c>
      <c r="B33" s="197"/>
      <c r="C33" s="217"/>
      <c r="D33" s="218"/>
      <c r="E33" s="218"/>
      <c r="F33" s="218"/>
      <c r="G33" s="217"/>
      <c r="H33" s="217"/>
      <c r="I33" s="217"/>
      <c r="J33" s="217"/>
    </row>
    <row r="34" spans="1:10" s="10" customFormat="1" ht="57" customHeight="1" hidden="1">
      <c r="A34" s="135">
        <v>30</v>
      </c>
      <c r="B34" s="197"/>
      <c r="C34" s="217"/>
      <c r="D34" s="218"/>
      <c r="E34" s="218"/>
      <c r="F34" s="218"/>
      <c r="G34" s="217"/>
      <c r="H34" s="217"/>
      <c r="I34" s="217"/>
      <c r="J34" s="217"/>
    </row>
    <row r="35" spans="1:10" s="10" customFormat="1" ht="57" customHeight="1" hidden="1">
      <c r="A35" s="135">
        <v>31</v>
      </c>
      <c r="B35" s="197"/>
      <c r="C35" s="217"/>
      <c r="D35" s="218"/>
      <c r="E35" s="218"/>
      <c r="F35" s="218"/>
      <c r="G35" s="217"/>
      <c r="H35" s="217"/>
      <c r="I35" s="217"/>
      <c r="J35" s="217"/>
    </row>
    <row r="36" spans="1:10" s="10" customFormat="1" ht="57" customHeight="1" hidden="1">
      <c r="A36" s="135">
        <v>32</v>
      </c>
      <c r="B36" s="197"/>
      <c r="C36" s="217"/>
      <c r="D36" s="218"/>
      <c r="E36" s="218"/>
      <c r="F36" s="218"/>
      <c r="G36" s="217"/>
      <c r="H36" s="217"/>
      <c r="I36" s="217"/>
      <c r="J36" s="217"/>
    </row>
    <row r="37" spans="1:10" s="10" customFormat="1" ht="57" customHeight="1" hidden="1">
      <c r="A37" s="135">
        <v>33</v>
      </c>
      <c r="B37" s="197"/>
      <c r="C37" s="217"/>
      <c r="D37" s="218"/>
      <c r="E37" s="218"/>
      <c r="F37" s="218"/>
      <c r="G37" s="217"/>
      <c r="H37" s="217"/>
      <c r="I37" s="217"/>
      <c r="J37" s="217"/>
    </row>
    <row r="38" spans="1:10" s="10" customFormat="1" ht="57" customHeight="1" hidden="1">
      <c r="A38" s="135">
        <v>34</v>
      </c>
      <c r="B38" s="197"/>
      <c r="C38" s="217"/>
      <c r="D38" s="218"/>
      <c r="E38" s="218"/>
      <c r="F38" s="218"/>
      <c r="G38" s="217"/>
      <c r="H38" s="217"/>
      <c r="I38" s="217"/>
      <c r="J38" s="217"/>
    </row>
    <row r="39" spans="1:10" s="10" customFormat="1" ht="34.5" customHeight="1" hidden="1">
      <c r="A39" s="135">
        <v>35</v>
      </c>
      <c r="B39" s="197"/>
      <c r="C39" s="217"/>
      <c r="D39" s="218"/>
      <c r="E39" s="218"/>
      <c r="F39" s="218"/>
      <c r="G39" s="217"/>
      <c r="H39" s="217"/>
      <c r="I39" s="217"/>
      <c r="J39" s="217"/>
    </row>
    <row r="40" spans="1:10" s="10" customFormat="1" ht="57" customHeight="1">
      <c r="A40" s="136"/>
      <c r="B40" s="204"/>
      <c r="C40" s="223"/>
      <c r="D40" s="224"/>
      <c r="E40" s="105"/>
      <c r="F40" s="105"/>
      <c r="G40" s="105"/>
      <c r="H40" s="105"/>
      <c r="I40" s="105"/>
      <c r="J40" s="105"/>
    </row>
    <row r="41" spans="1:10" s="10" customFormat="1" ht="5.25" customHeight="1">
      <c r="A41" s="136"/>
      <c r="B41" s="196"/>
      <c r="C41" s="223"/>
      <c r="D41" s="224"/>
      <c r="E41" s="105"/>
      <c r="F41" s="105"/>
      <c r="G41" s="105"/>
      <c r="H41" s="105"/>
      <c r="I41" s="105"/>
      <c r="J41" s="105"/>
    </row>
    <row r="42" spans="1:5" s="10" customFormat="1" ht="15" customHeight="1">
      <c r="A42" s="228" t="s">
        <v>116</v>
      </c>
      <c r="B42" s="228"/>
      <c r="C42" s="228"/>
      <c r="D42" s="228"/>
      <c r="E42" s="228"/>
    </row>
    <row r="43" spans="1:8" s="10" customFormat="1" ht="28.5" customHeight="1">
      <c r="A43" s="229" t="s">
        <v>17</v>
      </c>
      <c r="B43" s="230"/>
      <c r="C43" s="231"/>
      <c r="D43" s="232"/>
      <c r="E43" s="11" t="s">
        <v>19</v>
      </c>
      <c r="F43" s="219"/>
      <c r="G43" s="220"/>
      <c r="H43" s="220"/>
    </row>
    <row r="44" spans="1:8" s="10" customFormat="1" ht="15" customHeight="1">
      <c r="A44" s="137" t="s">
        <v>18</v>
      </c>
      <c r="B44" s="225" t="s">
        <v>11</v>
      </c>
      <c r="C44" s="226"/>
      <c r="D44" s="227"/>
      <c r="E44" s="14" t="s">
        <v>21</v>
      </c>
      <c r="F44" s="219"/>
      <c r="G44" s="220"/>
      <c r="H44" s="220"/>
    </row>
    <row r="45" spans="1:9" s="10" customFormat="1" ht="15" customHeight="1">
      <c r="A45" s="138" t="s">
        <v>27</v>
      </c>
      <c r="B45" s="225" t="s">
        <v>170</v>
      </c>
      <c r="C45" s="226"/>
      <c r="D45" s="227"/>
      <c r="E45" s="14" t="s">
        <v>22</v>
      </c>
      <c r="F45" s="219"/>
      <c r="G45" s="220"/>
      <c r="H45" s="220"/>
      <c r="I45" s="131"/>
    </row>
    <row r="46" spans="1:8" s="10" customFormat="1" ht="15" customHeight="1">
      <c r="A46" s="136" t="s">
        <v>29</v>
      </c>
      <c r="B46" s="225"/>
      <c r="C46" s="226"/>
      <c r="D46" s="227"/>
      <c r="E46" s="15" t="s">
        <v>23</v>
      </c>
      <c r="F46" s="219"/>
      <c r="G46" s="220"/>
      <c r="H46" s="220"/>
    </row>
    <row r="47" spans="1:8" s="10" customFormat="1" ht="15" customHeight="1">
      <c r="A47" s="138" t="s">
        <v>30</v>
      </c>
      <c r="B47" s="225"/>
      <c r="C47" s="226"/>
      <c r="D47" s="227"/>
      <c r="E47" s="14" t="s">
        <v>24</v>
      </c>
      <c r="F47" s="219"/>
      <c r="G47" s="220"/>
      <c r="H47" s="220"/>
    </row>
    <row r="48" spans="1:8" s="10" customFormat="1" ht="15" customHeight="1">
      <c r="A48" s="138" t="s">
        <v>28</v>
      </c>
      <c r="B48" s="225"/>
      <c r="C48" s="226"/>
      <c r="D48" s="227"/>
      <c r="E48" s="11" t="s">
        <v>20</v>
      </c>
      <c r="F48" s="219"/>
      <c r="G48" s="220"/>
      <c r="H48" s="220"/>
    </row>
    <row r="49" spans="1:8" s="10" customFormat="1" ht="15" customHeight="1">
      <c r="A49" s="138" t="s">
        <v>34</v>
      </c>
      <c r="B49" s="225"/>
      <c r="C49" s="226"/>
      <c r="D49" s="227"/>
      <c r="E49" s="11"/>
      <c r="F49" s="221"/>
      <c r="G49" s="222"/>
      <c r="H49" s="222"/>
    </row>
    <row r="50" spans="1:8" s="10" customFormat="1" ht="15" customHeight="1">
      <c r="A50" s="138" t="s">
        <v>26</v>
      </c>
      <c r="B50" s="241"/>
      <c r="C50" s="220"/>
      <c r="D50" s="220"/>
      <c r="E50" s="11"/>
      <c r="F50" s="221"/>
      <c r="G50" s="222"/>
      <c r="H50" s="222"/>
    </row>
    <row r="51" spans="1:2" s="10" customFormat="1" ht="8.25" customHeight="1">
      <c r="A51" s="136"/>
      <c r="B51" s="205"/>
    </row>
    <row r="52" spans="1:4" s="10" customFormat="1" ht="18" customHeight="1">
      <c r="A52" s="139" t="s">
        <v>197</v>
      </c>
      <c r="B52" s="12"/>
      <c r="C52" s="12"/>
      <c r="D52" s="12"/>
    </row>
    <row r="53" spans="1:4" s="10" customFormat="1" ht="1.5" customHeight="1">
      <c r="A53" s="139" t="s">
        <v>11</v>
      </c>
      <c r="B53" s="12"/>
      <c r="C53" s="12"/>
      <c r="D53" s="12"/>
    </row>
    <row r="54" spans="1:10" s="10" customFormat="1" ht="18" customHeight="1">
      <c r="A54" s="139" t="s">
        <v>15</v>
      </c>
      <c r="B54" s="12"/>
      <c r="C54" s="240"/>
      <c r="D54" s="240"/>
      <c r="E54" s="240"/>
      <c r="F54" s="240"/>
      <c r="G54" s="240"/>
      <c r="I54" s="244"/>
      <c r="J54" s="244"/>
    </row>
    <row r="55" spans="1:10" s="10" customFormat="1" ht="10.5" customHeight="1">
      <c r="A55" s="139"/>
      <c r="B55" s="12"/>
      <c r="C55" s="238" t="s">
        <v>37</v>
      </c>
      <c r="D55" s="238"/>
      <c r="E55" s="16"/>
      <c r="H55" s="26"/>
      <c r="I55" s="245" t="s">
        <v>42</v>
      </c>
      <c r="J55" s="245"/>
    </row>
    <row r="56" spans="1:10" s="10" customFormat="1" ht="15.75" customHeight="1">
      <c r="A56" s="140" t="s">
        <v>43</v>
      </c>
      <c r="B56" s="12"/>
      <c r="C56" s="239"/>
      <c r="D56" s="239"/>
      <c r="E56" s="239"/>
      <c r="F56" s="239"/>
      <c r="G56" s="239"/>
      <c r="H56" s="10" t="s">
        <v>112</v>
      </c>
      <c r="I56" s="244"/>
      <c r="J56" s="244"/>
    </row>
    <row r="57" spans="1:10" s="13" customFormat="1" ht="15.75" hidden="1" thickBot="1">
      <c r="A57" s="136"/>
      <c r="B57" s="10"/>
      <c r="C57" s="10"/>
      <c r="D57" s="10"/>
      <c r="E57" s="10"/>
      <c r="F57" s="10"/>
      <c r="I57" s="245" t="s">
        <v>42</v>
      </c>
      <c r="J57" s="245"/>
    </row>
    <row r="58" spans="1:10" s="10" customFormat="1" ht="15" hidden="1">
      <c r="A58" s="136" t="s">
        <v>25</v>
      </c>
      <c r="I58" s="244"/>
      <c r="J58" s="244"/>
    </row>
    <row r="59" spans="1:10" s="10" customFormat="1" ht="16.5" customHeight="1">
      <c r="A59" s="136"/>
      <c r="C59" s="238" t="s">
        <v>16</v>
      </c>
      <c r="D59" s="238"/>
      <c r="E59" s="27" t="s">
        <v>11</v>
      </c>
      <c r="I59" s="245" t="s">
        <v>42</v>
      </c>
      <c r="J59" s="245"/>
    </row>
    <row r="60" s="10" customFormat="1" ht="15">
      <c r="A60" s="136"/>
    </row>
    <row r="61" s="10" customFormat="1" ht="15">
      <c r="A61" s="136"/>
    </row>
    <row r="62" s="10" customFormat="1" ht="15">
      <c r="A62" s="136"/>
    </row>
    <row r="63" s="10" customFormat="1" ht="15">
      <c r="A63" s="136"/>
    </row>
    <row r="64" s="10" customFormat="1" ht="15">
      <c r="A64" s="136"/>
    </row>
    <row r="65" s="10" customFormat="1" ht="15">
      <c r="A65" s="136"/>
    </row>
    <row r="66" s="10" customFormat="1" ht="15">
      <c r="A66" s="136"/>
    </row>
    <row r="67" s="10" customFormat="1" ht="15">
      <c r="A67" s="136"/>
    </row>
    <row r="68" s="10" customFormat="1" ht="15">
      <c r="A68" s="136"/>
    </row>
    <row r="69" s="10" customFormat="1" ht="15">
      <c r="A69" s="136"/>
    </row>
    <row r="70" s="10" customFormat="1" ht="15">
      <c r="A70" s="136"/>
    </row>
    <row r="71" s="10" customFormat="1" ht="15">
      <c r="A71" s="136"/>
    </row>
    <row r="72" s="10" customFormat="1" ht="15">
      <c r="A72" s="136"/>
    </row>
    <row r="73" s="10" customFormat="1" ht="15">
      <c r="A73" s="136"/>
    </row>
    <row r="74" s="10" customFormat="1" ht="15">
      <c r="A74" s="136"/>
    </row>
    <row r="75" s="10" customFormat="1" ht="15">
      <c r="A75" s="136"/>
    </row>
    <row r="76" s="10" customFormat="1" ht="15">
      <c r="A76" s="136"/>
    </row>
    <row r="77" s="10" customFormat="1" ht="15">
      <c r="A77" s="136"/>
    </row>
    <row r="78" s="10" customFormat="1" ht="15">
      <c r="A78" s="136"/>
    </row>
    <row r="79" s="10" customFormat="1" ht="15">
      <c r="A79" s="136"/>
    </row>
    <row r="80" s="10" customFormat="1" ht="15">
      <c r="A80" s="136"/>
    </row>
    <row r="81" s="10" customFormat="1" ht="15">
      <c r="A81" s="136"/>
    </row>
    <row r="82" s="10" customFormat="1" ht="15">
      <c r="A82" s="136"/>
    </row>
    <row r="83" s="10" customFormat="1" ht="15">
      <c r="A83" s="136"/>
    </row>
    <row r="84" s="10" customFormat="1" ht="15">
      <c r="A84" s="136"/>
    </row>
    <row r="85" s="10" customFormat="1" ht="15">
      <c r="A85" s="136"/>
    </row>
    <row r="86" s="10" customFormat="1" ht="15">
      <c r="A86" s="136"/>
    </row>
    <row r="87" s="10" customFormat="1" ht="15">
      <c r="A87" s="136"/>
    </row>
    <row r="88" s="10" customFormat="1" ht="15">
      <c r="A88" s="136"/>
    </row>
    <row r="89" s="10" customFormat="1" ht="15">
      <c r="A89" s="136"/>
    </row>
    <row r="90" s="10" customFormat="1" ht="15">
      <c r="A90" s="136"/>
    </row>
    <row r="91" s="10" customFormat="1" ht="15">
      <c r="A91" s="136"/>
    </row>
    <row r="92" s="10" customFormat="1" ht="15">
      <c r="A92" s="136"/>
    </row>
    <row r="93" s="10" customFormat="1" ht="15">
      <c r="A93" s="136"/>
    </row>
    <row r="94" s="10" customFormat="1" ht="15">
      <c r="A94" s="136"/>
    </row>
    <row r="95" s="10" customFormat="1" ht="15">
      <c r="A95" s="136"/>
    </row>
    <row r="96" s="10" customFormat="1" ht="15">
      <c r="A96" s="136"/>
    </row>
    <row r="97" s="10" customFormat="1" ht="15">
      <c r="A97" s="136"/>
    </row>
    <row r="98" s="10" customFormat="1" ht="15">
      <c r="A98" s="136"/>
    </row>
    <row r="99" s="10" customFormat="1" ht="15">
      <c r="A99" s="136"/>
    </row>
    <row r="100" s="10" customFormat="1" ht="15">
      <c r="A100" s="136"/>
    </row>
    <row r="101" s="10" customFormat="1" ht="15">
      <c r="A101" s="136"/>
    </row>
    <row r="102" s="10" customFormat="1" ht="15">
      <c r="A102" s="136"/>
    </row>
    <row r="103" s="10" customFormat="1" ht="15">
      <c r="A103" s="136"/>
    </row>
    <row r="104" s="10" customFormat="1" ht="15">
      <c r="A104" s="136"/>
    </row>
    <row r="105" s="10" customFormat="1" ht="15">
      <c r="A105" s="136"/>
    </row>
    <row r="106" s="10" customFormat="1" ht="15">
      <c r="A106" s="136"/>
    </row>
    <row r="107" s="10" customFormat="1" ht="15">
      <c r="A107" s="136"/>
    </row>
    <row r="108" s="10" customFormat="1" ht="15">
      <c r="A108" s="136"/>
    </row>
    <row r="109" s="10" customFormat="1" ht="15">
      <c r="A109" s="136"/>
    </row>
    <row r="110" s="10" customFormat="1" ht="15">
      <c r="A110" s="136"/>
    </row>
    <row r="111" s="10" customFormat="1" ht="15">
      <c r="A111" s="136"/>
    </row>
    <row r="112" s="10" customFormat="1" ht="15">
      <c r="A112" s="136"/>
    </row>
    <row r="113" s="10" customFormat="1" ht="15">
      <c r="A113" s="136"/>
    </row>
    <row r="114" s="10" customFormat="1" ht="15">
      <c r="A114" s="136"/>
    </row>
    <row r="115" s="10" customFormat="1" ht="15">
      <c r="A115" s="136"/>
    </row>
    <row r="116" s="10" customFormat="1" ht="15">
      <c r="A116" s="136"/>
    </row>
    <row r="117" s="10" customFormat="1" ht="15">
      <c r="A117" s="136"/>
    </row>
    <row r="118" s="10" customFormat="1" ht="15">
      <c r="A118" s="136"/>
    </row>
    <row r="119" s="10" customFormat="1" ht="15">
      <c r="A119" s="136"/>
    </row>
    <row r="120" s="10" customFormat="1" ht="15">
      <c r="A120" s="136"/>
    </row>
    <row r="121" s="10" customFormat="1" ht="15">
      <c r="A121" s="136"/>
    </row>
    <row r="122" s="10" customFormat="1" ht="15">
      <c r="A122" s="136"/>
    </row>
    <row r="123" s="10" customFormat="1" ht="15">
      <c r="A123" s="136"/>
    </row>
    <row r="124" s="10" customFormat="1" ht="15">
      <c r="A124" s="136"/>
    </row>
    <row r="125" s="10" customFormat="1" ht="15">
      <c r="A125" s="136"/>
    </row>
    <row r="126" s="10" customFormat="1" ht="15">
      <c r="A126" s="136"/>
    </row>
    <row r="127" s="10" customFormat="1" ht="15">
      <c r="A127" s="136"/>
    </row>
    <row r="128" s="10" customFormat="1" ht="15">
      <c r="A128" s="136"/>
    </row>
    <row r="129" s="10" customFormat="1" ht="15">
      <c r="A129" s="136"/>
    </row>
    <row r="130" s="10" customFormat="1" ht="15">
      <c r="A130" s="136"/>
    </row>
    <row r="131" s="10" customFormat="1" ht="15">
      <c r="A131" s="136"/>
    </row>
    <row r="132" s="10" customFormat="1" ht="15">
      <c r="A132" s="136"/>
    </row>
    <row r="133" s="10" customFormat="1" ht="15">
      <c r="A133" s="136"/>
    </row>
    <row r="134" s="10" customFormat="1" ht="15">
      <c r="A134" s="136"/>
    </row>
    <row r="135" s="10" customFormat="1" ht="15">
      <c r="A135" s="136"/>
    </row>
    <row r="136" s="10" customFormat="1" ht="15">
      <c r="A136" s="136"/>
    </row>
    <row r="137" s="10" customFormat="1" ht="15">
      <c r="A137" s="136"/>
    </row>
    <row r="138" s="10" customFormat="1" ht="15">
      <c r="A138" s="136"/>
    </row>
    <row r="139" s="10" customFormat="1" ht="15">
      <c r="A139" s="136"/>
    </row>
    <row r="140" s="10" customFormat="1" ht="15">
      <c r="A140" s="136"/>
    </row>
    <row r="141" s="10" customFormat="1" ht="15">
      <c r="A141" s="136"/>
    </row>
    <row r="142" s="10" customFormat="1" ht="15">
      <c r="A142" s="136"/>
    </row>
    <row r="143" s="10" customFormat="1" ht="15">
      <c r="A143" s="136"/>
    </row>
    <row r="144" s="10" customFormat="1" ht="15">
      <c r="A144" s="136"/>
    </row>
    <row r="145" s="10" customFormat="1" ht="15">
      <c r="A145" s="136"/>
    </row>
    <row r="146" s="10" customFormat="1" ht="15">
      <c r="A146" s="136"/>
    </row>
    <row r="147" s="10" customFormat="1" ht="15">
      <c r="A147" s="136"/>
    </row>
    <row r="148" s="10" customFormat="1" ht="15">
      <c r="A148" s="136"/>
    </row>
    <row r="149" s="10" customFormat="1" ht="15">
      <c r="A149" s="136"/>
    </row>
    <row r="150" s="10" customFormat="1" ht="15">
      <c r="A150" s="136"/>
    </row>
    <row r="151" s="10" customFormat="1" ht="15">
      <c r="A151" s="136"/>
    </row>
    <row r="152" s="10" customFormat="1" ht="15">
      <c r="A152" s="136"/>
    </row>
    <row r="153" s="10" customFormat="1" ht="15">
      <c r="A153" s="136"/>
    </row>
    <row r="154" s="10" customFormat="1" ht="15">
      <c r="A154" s="136"/>
    </row>
    <row r="155" s="10" customFormat="1" ht="15">
      <c r="A155" s="136"/>
    </row>
    <row r="156" s="10" customFormat="1" ht="15">
      <c r="A156" s="136"/>
    </row>
    <row r="157" s="10" customFormat="1" ht="15">
      <c r="A157" s="136"/>
    </row>
    <row r="158" s="10" customFormat="1" ht="15">
      <c r="A158" s="136"/>
    </row>
  </sheetData>
  <sheetProtection/>
  <mergeCells count="105">
    <mergeCell ref="B50:D50"/>
    <mergeCell ref="A2:J2"/>
    <mergeCell ref="I56:J56"/>
    <mergeCell ref="I57:J57"/>
    <mergeCell ref="I58:J58"/>
    <mergeCell ref="I59:J59"/>
    <mergeCell ref="I54:J54"/>
    <mergeCell ref="I55:J55"/>
    <mergeCell ref="F50:H50"/>
    <mergeCell ref="F48:H48"/>
    <mergeCell ref="C59:D59"/>
    <mergeCell ref="C55:D55"/>
    <mergeCell ref="B44:D44"/>
    <mergeCell ref="B45:D45"/>
    <mergeCell ref="B46:D46"/>
    <mergeCell ref="C56:G56"/>
    <mergeCell ref="B48:D48"/>
    <mergeCell ref="C54:G54"/>
    <mergeCell ref="C3:F3"/>
    <mergeCell ref="G3:J3"/>
    <mergeCell ref="C4:F4"/>
    <mergeCell ref="G4:J4"/>
    <mergeCell ref="C5:F5"/>
    <mergeCell ref="G5:J5"/>
    <mergeCell ref="C9:F9"/>
    <mergeCell ref="G9:J9"/>
    <mergeCell ref="B47:D47"/>
    <mergeCell ref="G17:J17"/>
    <mergeCell ref="C18:F18"/>
    <mergeCell ref="G18:J18"/>
    <mergeCell ref="C15:F15"/>
    <mergeCell ref="G15:J15"/>
    <mergeCell ref="C41:D41"/>
    <mergeCell ref="F46:H46"/>
    <mergeCell ref="C6:F6"/>
    <mergeCell ref="G6:J6"/>
    <mergeCell ref="C7:F7"/>
    <mergeCell ref="G7:J7"/>
    <mergeCell ref="C8:F8"/>
    <mergeCell ref="G8:J8"/>
    <mergeCell ref="F45:H45"/>
    <mergeCell ref="F49:H49"/>
    <mergeCell ref="C40:D40"/>
    <mergeCell ref="B49:D49"/>
    <mergeCell ref="F47:H47"/>
    <mergeCell ref="A42:E42"/>
    <mergeCell ref="A43:B43"/>
    <mergeCell ref="C43:D43"/>
    <mergeCell ref="C16:F16"/>
    <mergeCell ref="G16:J16"/>
    <mergeCell ref="G11:J11"/>
    <mergeCell ref="G14:J14"/>
    <mergeCell ref="F43:H43"/>
    <mergeCell ref="F44:H44"/>
    <mergeCell ref="C12:F12"/>
    <mergeCell ref="G12:J12"/>
    <mergeCell ref="C13:F13"/>
    <mergeCell ref="G13:J13"/>
    <mergeCell ref="C14:F14"/>
    <mergeCell ref="C10:F10"/>
    <mergeCell ref="G10:J10"/>
    <mergeCell ref="C11:F11"/>
    <mergeCell ref="C26:F26"/>
    <mergeCell ref="G26:J26"/>
    <mergeCell ref="C17:F17"/>
    <mergeCell ref="C20:F20"/>
    <mergeCell ref="G20:J20"/>
    <mergeCell ref="C21:F21"/>
    <mergeCell ref="C25:F25"/>
    <mergeCell ref="G25:J25"/>
    <mergeCell ref="C24:F24"/>
    <mergeCell ref="G24:J24"/>
    <mergeCell ref="G21:J21"/>
    <mergeCell ref="C22:F22"/>
    <mergeCell ref="G22:J22"/>
    <mergeCell ref="C23:F23"/>
    <mergeCell ref="G23:J23"/>
    <mergeCell ref="C30:F30"/>
    <mergeCell ref="G30:J30"/>
    <mergeCell ref="C31:F31"/>
    <mergeCell ref="G31:J31"/>
    <mergeCell ref="C27:F27"/>
    <mergeCell ref="G27:J27"/>
    <mergeCell ref="C28:F28"/>
    <mergeCell ref="G28:J28"/>
    <mergeCell ref="C29:F29"/>
    <mergeCell ref="G29:J29"/>
    <mergeCell ref="C35:F35"/>
    <mergeCell ref="G35:J35"/>
    <mergeCell ref="C36:F36"/>
    <mergeCell ref="C32:F32"/>
    <mergeCell ref="G32:J32"/>
    <mergeCell ref="C33:F33"/>
    <mergeCell ref="G33:J33"/>
    <mergeCell ref="G36:J36"/>
    <mergeCell ref="C19:F19"/>
    <mergeCell ref="G19:J19"/>
    <mergeCell ref="C39:F39"/>
    <mergeCell ref="G39:J39"/>
    <mergeCell ref="C37:F37"/>
    <mergeCell ref="G37:J37"/>
    <mergeCell ref="C38:F38"/>
    <mergeCell ref="G38:J38"/>
    <mergeCell ref="C34:F34"/>
    <mergeCell ref="G34:J3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4.125" style="0" customWidth="1"/>
    <col min="2" max="2" width="13.375" style="0" customWidth="1"/>
    <col min="3" max="3" width="21.25390625" style="0" customWidth="1"/>
    <col min="4" max="4" width="33.625" style="0" customWidth="1"/>
    <col min="5" max="5" width="36.625" style="0" customWidth="1"/>
    <col min="6" max="6" width="24.00390625" style="0" customWidth="1"/>
    <col min="7" max="7" width="14.625" style="0" customWidth="1"/>
    <col min="8" max="8" width="13.25390625" style="0" customWidth="1"/>
    <col min="9" max="9" width="15.625" style="0" customWidth="1"/>
  </cols>
  <sheetData>
    <row r="1" spans="1:9" s="7" customFormat="1" ht="40.5" customHeight="1">
      <c r="A1" s="5" t="s">
        <v>3</v>
      </c>
      <c r="B1" s="5" t="s">
        <v>4</v>
      </c>
      <c r="C1" s="6" t="s">
        <v>5</v>
      </c>
      <c r="D1" s="6" t="s">
        <v>6</v>
      </c>
      <c r="E1" s="8" t="s">
        <v>12</v>
      </c>
      <c r="F1" s="6" t="s">
        <v>7</v>
      </c>
      <c r="G1" s="6" t="s">
        <v>8</v>
      </c>
      <c r="H1" s="5" t="s">
        <v>9</v>
      </c>
      <c r="I1" s="5" t="s">
        <v>10</v>
      </c>
    </row>
    <row r="2" spans="1:9" ht="50.25" customHeight="1">
      <c r="A2" s="1"/>
      <c r="B2" s="3"/>
      <c r="C2" s="4">
        <f>Заявка!B5</f>
        <v>0</v>
      </c>
      <c r="D2" s="2">
        <f>Заявка!C5</f>
        <v>0</v>
      </c>
      <c r="E2" s="4">
        <f>Заявка!G5</f>
        <v>0</v>
      </c>
      <c r="F2" s="4" t="e">
        <f>Заявка!#REF!</f>
        <v>#REF!</v>
      </c>
      <c r="G2" s="24" t="str">
        <f>Заявка!B45</f>
        <v>г.</v>
      </c>
      <c r="H2" s="25"/>
      <c r="I2" s="25"/>
    </row>
    <row r="3" spans="1:9" ht="31.5">
      <c r="A3" s="1"/>
      <c r="B3" s="3"/>
      <c r="C3" s="4">
        <f>Заявка!B6</f>
        <v>0</v>
      </c>
      <c r="D3" s="2">
        <f>Заявка!C6</f>
        <v>0</v>
      </c>
      <c r="E3" s="4">
        <f>Заявка!G6</f>
        <v>0</v>
      </c>
      <c r="F3" s="4" t="e">
        <f>Заявка!#REF!</f>
        <v>#REF!</v>
      </c>
      <c r="G3" s="24" t="str">
        <f>Заявка!B45</f>
        <v>г.</v>
      </c>
      <c r="H3" s="25"/>
      <c r="I3" s="25"/>
    </row>
    <row r="4" spans="1:9" ht="31.5">
      <c r="A4" s="1"/>
      <c r="B4" s="3"/>
      <c r="C4" s="4">
        <f>Заявка!B7</f>
        <v>0</v>
      </c>
      <c r="D4" s="2">
        <f>Заявка!C7</f>
        <v>0</v>
      </c>
      <c r="E4" s="4">
        <f>Заявка!G7</f>
        <v>0</v>
      </c>
      <c r="F4" s="4" t="e">
        <f>Заявка!#REF!</f>
        <v>#REF!</v>
      </c>
      <c r="G4" s="24" t="str">
        <f>Заявка!B45</f>
        <v>г.</v>
      </c>
      <c r="H4" s="25"/>
      <c r="I4" s="25"/>
    </row>
    <row r="5" spans="1:9" ht="31.5">
      <c r="A5" s="1"/>
      <c r="B5" s="3"/>
      <c r="C5" s="4">
        <f>Заявка!B8</f>
        <v>0</v>
      </c>
      <c r="D5" s="2">
        <f>Заявка!C8</f>
        <v>0</v>
      </c>
      <c r="E5" s="4">
        <f>Заявка!G8</f>
        <v>0</v>
      </c>
      <c r="F5" s="4" t="e">
        <f>Заявка!#REF!</f>
        <v>#REF!</v>
      </c>
      <c r="G5" s="24" t="str">
        <f>Заявка!B45</f>
        <v>г.</v>
      </c>
      <c r="H5" s="25"/>
      <c r="I5" s="25"/>
    </row>
    <row r="6" spans="1:9" ht="31.5">
      <c r="A6" s="1"/>
      <c r="B6" s="3"/>
      <c r="C6" s="4">
        <f>Заявка!B9</f>
        <v>0</v>
      </c>
      <c r="D6" s="2">
        <f>Заявка!C9</f>
        <v>0</v>
      </c>
      <c r="E6" s="4">
        <f>Заявка!G9</f>
        <v>0</v>
      </c>
      <c r="F6" s="4" t="e">
        <f>Заявка!#REF!</f>
        <v>#REF!</v>
      </c>
      <c r="G6" s="24" t="str">
        <f>Заявка!B45</f>
        <v>г.</v>
      </c>
      <c r="H6" s="25"/>
      <c r="I6" s="25"/>
    </row>
    <row r="7" spans="1:9" ht="15.75">
      <c r="A7" s="1"/>
      <c r="B7" s="3"/>
      <c r="C7" s="4">
        <f>Заявка!B10</f>
        <v>0</v>
      </c>
      <c r="D7" s="2">
        <f>Заявка!C10</f>
        <v>0</v>
      </c>
      <c r="E7" s="4">
        <f>Заявка!G10</f>
        <v>0</v>
      </c>
      <c r="F7" s="4" t="e">
        <f>Заявка!#REF!</f>
        <v>#REF!</v>
      </c>
      <c r="G7" s="24" t="str">
        <f>Заявка!B45</f>
        <v>г.</v>
      </c>
      <c r="H7" s="25"/>
      <c r="I7" s="25"/>
    </row>
    <row r="8" spans="1:9" ht="15.75">
      <c r="A8" s="1"/>
      <c r="B8" s="3"/>
      <c r="C8" s="4">
        <f>Заявка!B11</f>
        <v>0</v>
      </c>
      <c r="D8" s="2">
        <f>Заявка!C11</f>
        <v>0</v>
      </c>
      <c r="E8" s="4">
        <f>Заявка!G11</f>
        <v>0</v>
      </c>
      <c r="F8" s="4" t="e">
        <f>Заявка!#REF!</f>
        <v>#REF!</v>
      </c>
      <c r="G8" s="24" t="str">
        <f>Заявка!B45</f>
        <v>г.</v>
      </c>
      <c r="H8" s="25"/>
      <c r="I8" s="25"/>
    </row>
    <row r="9" spans="1:9" ht="15.75">
      <c r="A9" s="1"/>
      <c r="B9" s="3"/>
      <c r="C9" s="4">
        <f>Заявка!B12</f>
        <v>0</v>
      </c>
      <c r="D9" s="2">
        <f>Заявка!C12</f>
        <v>0</v>
      </c>
      <c r="E9" s="4">
        <f>Заявка!G12</f>
        <v>0</v>
      </c>
      <c r="F9" s="4" t="e">
        <f>Заявка!#REF!</f>
        <v>#REF!</v>
      </c>
      <c r="G9" s="24" t="str">
        <f>Заявка!B45</f>
        <v>г.</v>
      </c>
      <c r="H9" s="25"/>
      <c r="I9" s="25"/>
    </row>
    <row r="10" spans="1:9" ht="15.75">
      <c r="A10" s="1"/>
      <c r="B10" s="3"/>
      <c r="C10" s="4">
        <f>Заявка!B13</f>
        <v>0</v>
      </c>
      <c r="D10" s="2">
        <f>Заявка!C13</f>
        <v>0</v>
      </c>
      <c r="E10" s="4">
        <f>Заявка!G13</f>
        <v>0</v>
      </c>
      <c r="F10" s="4" t="e">
        <f>Заявка!#REF!</f>
        <v>#REF!</v>
      </c>
      <c r="G10" s="126" t="str">
        <f>Заявка!B45</f>
        <v>г.</v>
      </c>
      <c r="H10" s="25"/>
      <c r="I10" s="25"/>
    </row>
    <row r="11" spans="1:9" ht="15.75">
      <c r="A11" s="1"/>
      <c r="B11" s="3"/>
      <c r="C11" s="4">
        <f>Заявка!B14</f>
        <v>0</v>
      </c>
      <c r="D11" s="2">
        <f>Заявка!C14</f>
        <v>0</v>
      </c>
      <c r="E11" s="4">
        <f>Заявка!G14</f>
        <v>0</v>
      </c>
      <c r="F11" s="4" t="e">
        <f>Заявка!#REF!</f>
        <v>#REF!</v>
      </c>
      <c r="G11" s="126" t="str">
        <f>Заявка!B45</f>
        <v>г.</v>
      </c>
      <c r="H11" s="25"/>
      <c r="I11" s="25"/>
    </row>
    <row r="12" spans="1:9" ht="15.75">
      <c r="A12" s="1"/>
      <c r="B12" s="3"/>
      <c r="C12" s="4">
        <f>Заявка!B15</f>
        <v>0</v>
      </c>
      <c r="D12" s="2">
        <f>Заявка!C15</f>
        <v>0</v>
      </c>
      <c r="E12" s="4">
        <f>Заявка!G15</f>
        <v>0</v>
      </c>
      <c r="F12" s="4" t="e">
        <f>Заявка!#REF!</f>
        <v>#REF!</v>
      </c>
      <c r="G12" s="126" t="str">
        <f>Заявка!B45</f>
        <v>г.</v>
      </c>
      <c r="H12" s="25"/>
      <c r="I12" s="25"/>
    </row>
    <row r="13" spans="1:9" ht="15.75">
      <c r="A13" s="1"/>
      <c r="B13" s="3"/>
      <c r="C13" s="4">
        <f>Заявка!B16</f>
        <v>0</v>
      </c>
      <c r="D13" s="2">
        <f>Заявка!C16</f>
        <v>0</v>
      </c>
      <c r="E13" s="4">
        <f>Заявка!G16</f>
        <v>0</v>
      </c>
      <c r="F13" s="4" t="e">
        <f>Заявка!#REF!</f>
        <v>#REF!</v>
      </c>
      <c r="G13" s="126" t="str">
        <f>Заявка!B45</f>
        <v>г.</v>
      </c>
      <c r="H13" s="25"/>
      <c r="I13" s="25"/>
    </row>
    <row r="14" spans="1:9" ht="15.75">
      <c r="A14" s="1"/>
      <c r="B14" s="3"/>
      <c r="C14" s="4">
        <f>Заявка!B17</f>
        <v>0</v>
      </c>
      <c r="D14" s="2">
        <f>Заявка!C17</f>
        <v>0</v>
      </c>
      <c r="E14" s="4">
        <f>Заявка!G17</f>
        <v>0</v>
      </c>
      <c r="F14" s="4" t="e">
        <f>Заявка!#REF!</f>
        <v>#REF!</v>
      </c>
      <c r="G14" s="126" t="str">
        <f>Заявка!B45</f>
        <v>г.</v>
      </c>
      <c r="H14" s="25"/>
      <c r="I14" s="25"/>
    </row>
    <row r="15" spans="1:9" ht="15.75">
      <c r="A15" s="1"/>
      <c r="B15" s="3"/>
      <c r="C15" s="4">
        <f>Заявка!B18</f>
        <v>0</v>
      </c>
      <c r="D15" s="2">
        <f>Заявка!C18</f>
        <v>0</v>
      </c>
      <c r="E15" s="4">
        <f>Заявка!G18</f>
        <v>0</v>
      </c>
      <c r="F15" s="4" t="e">
        <f>Заявка!#REF!</f>
        <v>#REF!</v>
      </c>
      <c r="G15" s="126" t="str">
        <f>Заявка!B45</f>
        <v>г.</v>
      </c>
      <c r="H15" s="25"/>
      <c r="I15" s="25"/>
    </row>
    <row r="16" spans="1:9" ht="15.75">
      <c r="A16" s="1"/>
      <c r="B16" s="3"/>
      <c r="C16" s="4">
        <f>Заявка!B19</f>
        <v>0</v>
      </c>
      <c r="D16" s="2">
        <f>Заявка!C19</f>
        <v>0</v>
      </c>
      <c r="E16" s="4">
        <f>Заявка!G19</f>
        <v>0</v>
      </c>
      <c r="F16" s="4" t="e">
        <f>Заявка!#REF!</f>
        <v>#REF!</v>
      </c>
      <c r="G16" s="126" t="str">
        <f>Заявка!B45</f>
        <v>г.</v>
      </c>
      <c r="H16" s="25"/>
      <c r="I16" s="25"/>
    </row>
    <row r="17" spans="1:9" ht="15.75">
      <c r="A17" s="1"/>
      <c r="B17" s="3"/>
      <c r="C17" s="4">
        <f>Заявка!B20</f>
        <v>0</v>
      </c>
      <c r="D17" s="2">
        <f>Заявка!C20</f>
        <v>0</v>
      </c>
      <c r="E17" s="4">
        <f>Заявка!G20</f>
        <v>0</v>
      </c>
      <c r="F17" s="4" t="e">
        <f>Заявка!#REF!</f>
        <v>#REF!</v>
      </c>
      <c r="G17" s="126" t="str">
        <f>Заявка!B45</f>
        <v>г.</v>
      </c>
      <c r="H17" s="25"/>
      <c r="I17" s="25"/>
    </row>
    <row r="18" spans="1:9" ht="15.75">
      <c r="A18" s="1"/>
      <c r="B18" s="3"/>
      <c r="C18" s="4">
        <f>Заявка!B21</f>
        <v>0</v>
      </c>
      <c r="D18" s="2">
        <f>Заявка!C21</f>
        <v>0</v>
      </c>
      <c r="E18" s="4">
        <f>Заявка!G21</f>
        <v>0</v>
      </c>
      <c r="F18" s="4" t="e">
        <f>Заявка!#REF!</f>
        <v>#REF!</v>
      </c>
      <c r="G18" s="126" t="str">
        <f>Заявка!B45</f>
        <v>г.</v>
      </c>
      <c r="H18" s="25"/>
      <c r="I18" s="25"/>
    </row>
    <row r="19" spans="1:9" ht="15.75">
      <c r="A19" s="1"/>
      <c r="B19" s="3"/>
      <c r="C19" s="4">
        <f>Заявка!B22</f>
        <v>0</v>
      </c>
      <c r="D19" s="2">
        <f>Заявка!C22</f>
        <v>0</v>
      </c>
      <c r="E19" s="4">
        <f>Заявка!G22</f>
        <v>0</v>
      </c>
      <c r="F19" s="4" t="e">
        <f>Заявка!#REF!</f>
        <v>#REF!</v>
      </c>
      <c r="G19" s="126" t="str">
        <f>Заявка!B45</f>
        <v>г.</v>
      </c>
      <c r="H19" s="25"/>
      <c r="I19" s="25"/>
    </row>
    <row r="20" spans="1:9" ht="15.75">
      <c r="A20" s="1"/>
      <c r="B20" s="3"/>
      <c r="C20" s="4">
        <f>Заявка!B23</f>
        <v>0</v>
      </c>
      <c r="D20" s="2">
        <f>Заявка!C23</f>
        <v>0</v>
      </c>
      <c r="E20" s="4">
        <f>Заявка!G23</f>
        <v>0</v>
      </c>
      <c r="F20" s="4" t="e">
        <f>Заявка!#REF!</f>
        <v>#REF!</v>
      </c>
      <c r="G20" s="126" t="str">
        <f>Заявка!B45</f>
        <v>г.</v>
      </c>
      <c r="H20" s="25"/>
      <c r="I20" s="25"/>
    </row>
    <row r="21" spans="1:9" ht="15.75">
      <c r="A21" s="1"/>
      <c r="B21" s="3"/>
      <c r="C21" s="4">
        <f>Заявка!B24</f>
        <v>0</v>
      </c>
      <c r="D21" s="2">
        <f>Заявка!C24</f>
        <v>0</v>
      </c>
      <c r="E21" s="4">
        <f>Заявка!G24</f>
        <v>0</v>
      </c>
      <c r="F21" s="4" t="e">
        <f>Заявка!#REF!</f>
        <v>#REF!</v>
      </c>
      <c r="G21" s="126" t="str">
        <f>Заявка!B45</f>
        <v>г.</v>
      </c>
      <c r="H21" s="25"/>
      <c r="I21" s="25"/>
    </row>
    <row r="22" spans="1:9" ht="15.75">
      <c r="A22" s="1"/>
      <c r="B22" s="3"/>
      <c r="C22" s="4">
        <f>Заявка!B25</f>
        <v>0</v>
      </c>
      <c r="D22" s="2">
        <f>Заявка!C25</f>
        <v>0</v>
      </c>
      <c r="E22" s="4">
        <f>Заявка!G25</f>
        <v>0</v>
      </c>
      <c r="F22" s="148" t="e">
        <f>Заявка!#REF!</f>
        <v>#REF!</v>
      </c>
      <c r="G22" s="126" t="str">
        <f>Заявка!B45</f>
        <v>г.</v>
      </c>
      <c r="H22" s="25"/>
      <c r="I22" s="25"/>
    </row>
    <row r="23" spans="1:9" ht="15.75">
      <c r="A23" s="1"/>
      <c r="B23" s="3"/>
      <c r="C23" s="4">
        <f>Заявка!B26</f>
        <v>0</v>
      </c>
      <c r="D23" s="2">
        <f>Заявка!C26</f>
        <v>0</v>
      </c>
      <c r="E23" s="4">
        <f>Заявка!G26</f>
        <v>0</v>
      </c>
      <c r="F23" s="148" t="e">
        <f>Заявка!#REF!</f>
        <v>#REF!</v>
      </c>
      <c r="G23" s="126" t="str">
        <f>Заявка!B45</f>
        <v>г.</v>
      </c>
      <c r="H23" s="25"/>
      <c r="I23" s="25"/>
    </row>
    <row r="24" spans="1:9" ht="15.75">
      <c r="A24" s="1"/>
      <c r="B24" s="3"/>
      <c r="C24" s="4">
        <f>Заявка!B27</f>
        <v>0</v>
      </c>
      <c r="D24" s="2">
        <f>Заявка!C27</f>
        <v>0</v>
      </c>
      <c r="E24" s="4">
        <f>Заявка!G27</f>
        <v>0</v>
      </c>
      <c r="F24" s="148" t="e">
        <f>Заявка!#REF!</f>
        <v>#REF!</v>
      </c>
      <c r="G24" s="126" t="str">
        <f>Заявка!B45</f>
        <v>г.</v>
      </c>
      <c r="H24" s="25"/>
      <c r="I24" s="25"/>
    </row>
    <row r="25" spans="1:9" ht="15.75">
      <c r="A25" s="1"/>
      <c r="B25" s="3"/>
      <c r="C25" s="4">
        <f>Заявка!B28</f>
        <v>0</v>
      </c>
      <c r="D25" s="2">
        <f>Заявка!C28</f>
        <v>0</v>
      </c>
      <c r="E25" s="4">
        <f>Заявка!G28</f>
        <v>0</v>
      </c>
      <c r="F25" s="148" t="e">
        <f>Заявка!#REF!</f>
        <v>#REF!</v>
      </c>
      <c r="G25" s="126" t="str">
        <f>Заявка!B45</f>
        <v>г.</v>
      </c>
      <c r="H25" s="25"/>
      <c r="I25" s="25"/>
    </row>
    <row r="26" spans="1:9" ht="15.75">
      <c r="A26" s="1"/>
      <c r="B26" s="3"/>
      <c r="C26" s="4">
        <f>Заявка!B29</f>
        <v>0</v>
      </c>
      <c r="D26" s="2">
        <f>Заявка!C29</f>
        <v>0</v>
      </c>
      <c r="E26" s="4">
        <f>Заявка!G29</f>
        <v>0</v>
      </c>
      <c r="F26" s="148" t="e">
        <f>Заявка!#REF!</f>
        <v>#REF!</v>
      </c>
      <c r="G26" s="126" t="str">
        <f>Заявка!B45</f>
        <v>г.</v>
      </c>
      <c r="H26" s="25"/>
      <c r="I26" s="25"/>
    </row>
    <row r="27" spans="1:9" ht="15.75">
      <c r="A27" s="1"/>
      <c r="B27" s="3"/>
      <c r="C27" s="4">
        <f>Заявка!B30</f>
        <v>0</v>
      </c>
      <c r="D27" s="2">
        <f>Заявка!C30</f>
        <v>0</v>
      </c>
      <c r="E27" s="4">
        <f>Заявка!G30</f>
        <v>0</v>
      </c>
      <c r="F27" s="148" t="e">
        <f>Заявка!#REF!</f>
        <v>#REF!</v>
      </c>
      <c r="G27" s="126" t="str">
        <f>Заявка!B45</f>
        <v>г.</v>
      </c>
      <c r="H27" s="25"/>
      <c r="I27" s="25"/>
    </row>
    <row r="28" spans="1:9" ht="15.75">
      <c r="A28" s="1"/>
      <c r="B28" s="3"/>
      <c r="C28" s="4">
        <f>Заявка!B31</f>
        <v>0</v>
      </c>
      <c r="D28" s="2">
        <f>Заявка!C31</f>
        <v>0</v>
      </c>
      <c r="E28" s="4">
        <f>Заявка!G31</f>
        <v>0</v>
      </c>
      <c r="F28" s="148" t="e">
        <f>Заявка!#REF!</f>
        <v>#REF!</v>
      </c>
      <c r="G28" s="126" t="str">
        <f>Заявка!B45</f>
        <v>г.</v>
      </c>
      <c r="H28" s="25"/>
      <c r="I28" s="25"/>
    </row>
    <row r="29" spans="1:9" ht="15.75">
      <c r="A29" s="1"/>
      <c r="B29" s="3"/>
      <c r="C29" s="4">
        <f>Заявка!B32</f>
        <v>0</v>
      </c>
      <c r="D29" s="2">
        <f>Заявка!C32</f>
        <v>0</v>
      </c>
      <c r="E29" s="4">
        <f>Заявка!G32</f>
        <v>0</v>
      </c>
      <c r="F29" s="148" t="e">
        <f>Заявка!#REF!</f>
        <v>#REF!</v>
      </c>
      <c r="G29" s="126" t="str">
        <f>Заявка!B45</f>
        <v>г.</v>
      </c>
      <c r="H29" s="25"/>
      <c r="I29" s="25"/>
    </row>
    <row r="30" spans="1:9" ht="15.75">
      <c r="A30" s="1"/>
      <c r="B30" s="3"/>
      <c r="C30" s="4">
        <f>Заявка!B33</f>
        <v>0</v>
      </c>
      <c r="D30" s="2">
        <f>Заявка!C33</f>
        <v>0</v>
      </c>
      <c r="E30" s="4">
        <f>Заявка!G33</f>
        <v>0</v>
      </c>
      <c r="F30" s="148" t="e">
        <f>Заявка!#REF!</f>
        <v>#REF!</v>
      </c>
      <c r="G30" s="126" t="str">
        <f>Заявка!B45</f>
        <v>г.</v>
      </c>
      <c r="H30" s="25"/>
      <c r="I30" s="25"/>
    </row>
    <row r="31" spans="1:9" ht="15.75">
      <c r="A31" s="1"/>
      <c r="B31" s="3"/>
      <c r="C31" s="4">
        <f>Заявка!B34</f>
        <v>0</v>
      </c>
      <c r="D31" s="2">
        <f>Заявка!C34</f>
        <v>0</v>
      </c>
      <c r="E31" s="4">
        <f>Заявка!G34</f>
        <v>0</v>
      </c>
      <c r="F31" s="148" t="e">
        <f>Заявка!#REF!</f>
        <v>#REF!</v>
      </c>
      <c r="G31" s="126" t="str">
        <f>Заявка!B45</f>
        <v>г.</v>
      </c>
      <c r="H31" s="25"/>
      <c r="I31" s="25"/>
    </row>
    <row r="32" spans="1:9" ht="15.75">
      <c r="A32" s="1"/>
      <c r="B32" s="3"/>
      <c r="C32" s="4">
        <f>Заявка!B35</f>
        <v>0</v>
      </c>
      <c r="D32" s="2">
        <f>Заявка!C35</f>
        <v>0</v>
      </c>
      <c r="E32" s="4">
        <f>Заявка!G35</f>
        <v>0</v>
      </c>
      <c r="F32" s="148" t="e">
        <f>Заявка!#REF!</f>
        <v>#REF!</v>
      </c>
      <c r="G32" s="126" t="str">
        <f>Заявка!B45</f>
        <v>г.</v>
      </c>
      <c r="H32" s="25"/>
      <c r="I32" s="25"/>
    </row>
    <row r="33" spans="1:9" ht="15.75">
      <c r="A33" s="1"/>
      <c r="B33" s="3"/>
      <c r="C33" s="4">
        <f>Заявка!B36</f>
        <v>0</v>
      </c>
      <c r="D33" s="2">
        <f>Заявка!C36</f>
        <v>0</v>
      </c>
      <c r="E33" s="4">
        <f>Заявка!G36</f>
        <v>0</v>
      </c>
      <c r="F33" s="148" t="e">
        <f>Заявка!#REF!</f>
        <v>#REF!</v>
      </c>
      <c r="G33" s="126" t="str">
        <f>Заявка!B45</f>
        <v>г.</v>
      </c>
      <c r="H33" s="25"/>
      <c r="I33" s="25"/>
    </row>
    <row r="34" spans="1:9" ht="15.75">
      <c r="A34" s="1"/>
      <c r="B34" s="3"/>
      <c r="C34" s="4">
        <f>Заявка!B37</f>
        <v>0</v>
      </c>
      <c r="D34" s="2">
        <f>Заявка!C37</f>
        <v>0</v>
      </c>
      <c r="E34" s="4">
        <f>Заявка!G37</f>
        <v>0</v>
      </c>
      <c r="F34" s="148" t="e">
        <f>Заявка!#REF!</f>
        <v>#REF!</v>
      </c>
      <c r="G34" s="126" t="str">
        <f>Заявка!B45</f>
        <v>г.</v>
      </c>
      <c r="H34" s="25"/>
      <c r="I34" s="25"/>
    </row>
    <row r="35" spans="1:9" ht="15.75">
      <c r="A35" s="1"/>
      <c r="B35" s="3"/>
      <c r="C35" s="4">
        <f>Заявка!B38</f>
        <v>0</v>
      </c>
      <c r="D35" s="2">
        <f>Заявка!C38</f>
        <v>0</v>
      </c>
      <c r="E35" s="4">
        <f>Заявка!G38</f>
        <v>0</v>
      </c>
      <c r="F35" s="148" t="e">
        <f>Заявка!#REF!</f>
        <v>#REF!</v>
      </c>
      <c r="G35" s="126" t="str">
        <f>Заявка!B45</f>
        <v>г.</v>
      </c>
      <c r="H35" s="25"/>
      <c r="I35" s="25"/>
    </row>
    <row r="36" spans="1:9" ht="15.75">
      <c r="A36" s="1"/>
      <c r="B36" s="3"/>
      <c r="C36" s="4">
        <f>Заявка!B39</f>
        <v>0</v>
      </c>
      <c r="D36" s="2">
        <f>Заявка!C39</f>
        <v>0</v>
      </c>
      <c r="E36" s="4">
        <f>Заявка!G39</f>
        <v>0</v>
      </c>
      <c r="F36" s="148" t="e">
        <f>Заявка!#REF!</f>
        <v>#REF!</v>
      </c>
      <c r="G36" s="126" t="str">
        <f>Заявка!B45</f>
        <v>г.</v>
      </c>
      <c r="H36" s="25"/>
      <c r="I36" s="25"/>
    </row>
    <row r="37" spans="1:9" ht="15.75">
      <c r="A37" s="142"/>
      <c r="B37" s="143"/>
      <c r="C37" s="144"/>
      <c r="D37" s="145"/>
      <c r="E37" s="144"/>
      <c r="F37" s="144"/>
      <c r="G37" s="146"/>
      <c r="H37" s="147"/>
      <c r="I37" s="14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H38"/>
  <sheetViews>
    <sheetView zoomScalePageLayoutView="0" workbookViewId="0" topLeftCell="N15">
      <selection activeCell="AA23" sqref="AA23:EO23"/>
    </sheetView>
  </sheetViews>
  <sheetFormatPr defaultColWidth="0.875" defaultRowHeight="12.75"/>
  <cols>
    <col min="1" max="40" width="0.875" style="29" customWidth="1"/>
    <col min="41" max="41" width="1.75390625" style="29" customWidth="1"/>
    <col min="42" max="103" width="0.875" style="29" customWidth="1"/>
    <col min="104" max="104" width="9.25390625" style="29" customWidth="1"/>
    <col min="105" max="145" width="0.875" style="29" customWidth="1"/>
    <col min="146" max="146" width="0.875" style="29" hidden="1" customWidth="1"/>
    <col min="147" max="16384" width="0.875" style="29" customWidth="1"/>
  </cols>
  <sheetData>
    <row r="1" spans="117:160" ht="11.25" customHeight="1">
      <c r="DM1" s="246" t="s">
        <v>44</v>
      </c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</row>
    <row r="2" spans="70:161" s="19" customFormat="1" ht="10.5" customHeight="1">
      <c r="BR2" s="247" t="s">
        <v>45</v>
      </c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</row>
    <row r="3" spans="70:161" s="19" customFormat="1" ht="10.5" customHeight="1"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</row>
    <row r="4" spans="70:161" s="19" customFormat="1" ht="10.5" customHeight="1"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</row>
    <row r="5" spans="70:161" s="19" customFormat="1" ht="3.75" customHeight="1"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</row>
    <row r="6" spans="70:161" s="19" customFormat="1" ht="0.75" customHeight="1"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</row>
    <row r="7" spans="70:161" s="19" customFormat="1" ht="10.5" customHeight="1" hidden="1"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</row>
    <row r="8" spans="70:161" s="19" customFormat="1" ht="10.5" customHeight="1" hidden="1"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</row>
    <row r="9" s="19" customFormat="1" ht="0.75" customHeight="1"/>
    <row r="10" spans="96:164" s="30" customFormat="1" ht="9.75" customHeight="1">
      <c r="CR10" s="253" t="s">
        <v>219</v>
      </c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4"/>
      <c r="ET10" s="254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156"/>
      <c r="FF10" s="156"/>
      <c r="FG10" s="156"/>
      <c r="FH10" s="156"/>
    </row>
    <row r="11" spans="116:162" ht="7.5" customHeight="1"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</row>
    <row r="12" spans="56:162" s="23" customFormat="1" ht="15.75">
      <c r="BD12" s="31" t="s">
        <v>46</v>
      </c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9" t="s">
        <v>31</v>
      </c>
      <c r="BP12" s="249"/>
      <c r="BQ12" s="249"/>
      <c r="BR12" s="249"/>
      <c r="BS12" s="249"/>
      <c r="BT12" s="33" t="s">
        <v>11</v>
      </c>
      <c r="BU12" s="33"/>
      <c r="BV12" s="250" t="s">
        <v>11</v>
      </c>
      <c r="BW12" s="251"/>
      <c r="BX12" s="251"/>
      <c r="BY12" s="251"/>
      <c r="BZ12" s="251"/>
      <c r="CA12" s="251"/>
      <c r="CB12" s="251"/>
      <c r="CC12" s="251"/>
      <c r="CD12" s="32"/>
      <c r="CE12" s="32"/>
      <c r="CF12" s="32"/>
      <c r="CG12" s="32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32"/>
      <c r="CY12" s="32"/>
      <c r="CZ12" s="32" t="s">
        <v>217</v>
      </c>
      <c r="DB12" s="33"/>
      <c r="FB12" s="252" t="s">
        <v>47</v>
      </c>
      <c r="FC12" s="251"/>
      <c r="FD12" s="251"/>
      <c r="FE12" s="251"/>
      <c r="FF12" s="251"/>
    </row>
    <row r="13" spans="2:162" s="23" customFormat="1" ht="15.7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216" t="s">
        <v>48</v>
      </c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45"/>
      <c r="ET13" s="45"/>
      <c r="EU13" s="45"/>
      <c r="EV13" s="45"/>
      <c r="EW13" s="45"/>
      <c r="EX13" s="45"/>
      <c r="EY13" s="45"/>
      <c r="EZ13" s="45"/>
      <c r="FA13" s="45"/>
      <c r="FB13" s="34"/>
      <c r="FC13" s="46"/>
      <c r="FD13" s="46"/>
      <c r="FE13" s="46"/>
      <c r="FF13" s="46"/>
    </row>
    <row r="14" spans="2:162" ht="15.7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3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48"/>
      <c r="ET14" s="48"/>
      <c r="EU14" s="48"/>
      <c r="EV14" s="48"/>
      <c r="EW14" s="48"/>
      <c r="EX14" s="48"/>
      <c r="EY14" s="47"/>
      <c r="EZ14" s="47"/>
      <c r="FA14" s="47"/>
      <c r="FB14" s="47"/>
      <c r="FC14" s="47"/>
      <c r="FD14" s="250"/>
      <c r="FE14" s="250"/>
      <c r="FF14" s="250"/>
    </row>
    <row r="15" spans="2:162" ht="15.75">
      <c r="B15" s="257" t="s">
        <v>49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8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8"/>
      <c r="ET15" s="28"/>
      <c r="EU15" s="28"/>
      <c r="EV15" s="28"/>
      <c r="EW15" s="28"/>
      <c r="EX15" s="28"/>
      <c r="EY15" s="49"/>
      <c r="EZ15" s="259" t="s">
        <v>50</v>
      </c>
      <c r="FA15" s="260"/>
      <c r="FB15" s="260"/>
      <c r="FC15" s="260"/>
      <c r="FD15" s="260"/>
      <c r="FE15" s="260"/>
      <c r="FF15" s="260"/>
    </row>
    <row r="16" spans="2:162" ht="15.75">
      <c r="B16" s="258" t="s">
        <v>18</v>
      </c>
      <c r="C16" s="258"/>
      <c r="D16" s="258"/>
      <c r="E16" s="258"/>
      <c r="F16" s="258"/>
      <c r="G16" s="258"/>
      <c r="H16" s="258"/>
      <c r="I16" s="258"/>
      <c r="J16" s="258" t="s">
        <v>51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50"/>
      <c r="DB16" s="36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261" t="s">
        <v>52</v>
      </c>
      <c r="FA16" s="262"/>
      <c r="FB16" s="262"/>
      <c r="FC16" s="262"/>
      <c r="FD16" s="262"/>
      <c r="FE16" s="262"/>
      <c r="FF16" s="262"/>
    </row>
    <row r="17" spans="2:162" ht="15.75">
      <c r="B17" s="258" t="s">
        <v>53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 t="s">
        <v>54</v>
      </c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50"/>
      <c r="DB17" s="36" t="s">
        <v>11</v>
      </c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261" t="s">
        <v>55</v>
      </c>
      <c r="FA17" s="262"/>
      <c r="FB17" s="262"/>
      <c r="FC17" s="262"/>
      <c r="FD17" s="262"/>
      <c r="FE17" s="262"/>
      <c r="FF17" s="262"/>
    </row>
    <row r="18" spans="2:162" ht="15.75">
      <c r="B18" s="258" t="s">
        <v>56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 t="s">
        <v>57</v>
      </c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50"/>
      <c r="DB18" s="36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261" t="s">
        <v>58</v>
      </c>
      <c r="FA18" s="262"/>
      <c r="FB18" s="262"/>
      <c r="FC18" s="262"/>
      <c r="FD18" s="262"/>
      <c r="FE18" s="262"/>
      <c r="FF18" s="262"/>
    </row>
    <row r="19" spans="2:162" ht="15.75">
      <c r="B19" s="258" t="s">
        <v>59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 t="s">
        <v>57</v>
      </c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50"/>
      <c r="DB19" s="36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261" t="s">
        <v>60</v>
      </c>
      <c r="FA19" s="262"/>
      <c r="FB19" s="262"/>
      <c r="FC19" s="262"/>
      <c r="FD19" s="262"/>
      <c r="FE19" s="262"/>
      <c r="FF19" s="262"/>
    </row>
    <row r="20" spans="2:162" ht="15.75">
      <c r="B20" s="258" t="s">
        <v>61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63" t="s">
        <v>31</v>
      </c>
      <c r="BF20" s="263"/>
      <c r="BG20" s="263"/>
      <c r="BH20" s="263"/>
      <c r="BI20" s="263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50"/>
      <c r="DB20" s="36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261" t="s">
        <v>62</v>
      </c>
      <c r="FA20" s="262"/>
      <c r="FB20" s="262"/>
      <c r="FC20" s="262"/>
      <c r="FD20" s="262"/>
      <c r="FE20" s="262"/>
      <c r="FF20" s="262"/>
    </row>
    <row r="21" spans="2:162" ht="15.75">
      <c r="B21" s="258" t="s">
        <v>63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64" t="e">
        <f>Заявка!#REF!</f>
        <v>#REF!</v>
      </c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51"/>
      <c r="ES21" s="50"/>
      <c r="ET21" s="50"/>
      <c r="EU21" s="50"/>
      <c r="EV21" s="50"/>
      <c r="EW21" s="50"/>
      <c r="EX21" s="50"/>
      <c r="EY21" s="50"/>
      <c r="EZ21" s="261" t="s">
        <v>64</v>
      </c>
      <c r="FA21" s="262"/>
      <c r="FB21" s="262"/>
      <c r="FC21" s="262"/>
      <c r="FD21" s="262"/>
      <c r="FE21" s="262"/>
      <c r="FF21" s="262"/>
    </row>
    <row r="22" spans="2:162" ht="15.75">
      <c r="B22" s="258" t="s">
        <v>18</v>
      </c>
      <c r="C22" s="258"/>
      <c r="D22" s="258"/>
      <c r="E22" s="258"/>
      <c r="F22" s="258"/>
      <c r="G22" s="258"/>
      <c r="H22" s="258"/>
      <c r="I22" s="258"/>
      <c r="J22" s="52" t="s">
        <v>11</v>
      </c>
      <c r="K22" s="52"/>
      <c r="L22" s="52"/>
      <c r="M22" s="52"/>
      <c r="N22" s="52"/>
      <c r="O22" s="52"/>
      <c r="P22" s="52"/>
      <c r="Q22" s="264" t="str">
        <f>Заявка!B48&amp;"  "&amp;Заявка!B45&amp;"  "&amp;Заявка!B44</f>
        <v>  г.   </v>
      </c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50"/>
      <c r="EU22" s="50"/>
      <c r="EV22" s="50"/>
      <c r="EW22" s="50"/>
      <c r="EX22" s="50"/>
      <c r="EY22" s="50"/>
      <c r="EZ22" s="261" t="s">
        <v>65</v>
      </c>
      <c r="FA22" s="262"/>
      <c r="FB22" s="262"/>
      <c r="FC22" s="262"/>
      <c r="FD22" s="262"/>
      <c r="FE22" s="262"/>
      <c r="FF22" s="262"/>
    </row>
    <row r="23" spans="2:162" ht="15.75">
      <c r="B23" s="258" t="s">
        <v>66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64" t="str">
        <f>Заявка!F43&amp;" / "&amp;Заявка!F44</f>
        <v> / </v>
      </c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5"/>
      <c r="EE23" s="265"/>
      <c r="EF23" s="265"/>
      <c r="EG23" s="265"/>
      <c r="EH23" s="265"/>
      <c r="EI23" s="265"/>
      <c r="EJ23" s="265"/>
      <c r="EK23" s="265"/>
      <c r="EL23" s="265"/>
      <c r="EM23" s="265"/>
      <c r="EN23" s="265"/>
      <c r="EO23" s="265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261" t="s">
        <v>67</v>
      </c>
      <c r="FA23" s="262"/>
      <c r="FB23" s="262"/>
      <c r="FC23" s="262"/>
      <c r="FD23" s="262"/>
      <c r="FE23" s="262"/>
      <c r="FF23" s="262"/>
    </row>
    <row r="24" ht="6.75" customHeight="1"/>
    <row r="25" spans="1:162" s="37" customFormat="1" ht="57" customHeight="1">
      <c r="A25" s="266" t="s">
        <v>68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8"/>
      <c r="Y25" s="266" t="s">
        <v>69</v>
      </c>
      <c r="Z25" s="267"/>
      <c r="AA25" s="267"/>
      <c r="AB25" s="267"/>
      <c r="AC25" s="267"/>
      <c r="AD25" s="267"/>
      <c r="AE25" s="267"/>
      <c r="AF25" s="267"/>
      <c r="AG25" s="267"/>
      <c r="AH25" s="268"/>
      <c r="AI25" s="266" t="s">
        <v>70</v>
      </c>
      <c r="AJ25" s="269"/>
      <c r="AK25" s="269"/>
      <c r="AL25" s="269"/>
      <c r="AM25" s="269"/>
      <c r="AN25" s="269"/>
      <c r="AO25" s="269"/>
      <c r="AP25" s="269"/>
      <c r="AQ25" s="269"/>
      <c r="AR25" s="270"/>
      <c r="AS25" s="266" t="s">
        <v>71</v>
      </c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8"/>
      <c r="BG25" s="266" t="s">
        <v>72</v>
      </c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8"/>
      <c r="BY25" s="266" t="s">
        <v>73</v>
      </c>
      <c r="BZ25" s="267"/>
      <c r="CA25" s="267"/>
      <c r="CB25" s="267"/>
      <c r="CC25" s="267"/>
      <c r="CD25" s="267"/>
      <c r="CE25" s="267"/>
      <c r="CF25" s="267"/>
      <c r="CG25" s="267"/>
      <c r="CH25" s="267"/>
      <c r="CI25" s="268"/>
      <c r="CJ25" s="266" t="s">
        <v>74</v>
      </c>
      <c r="CK25" s="267"/>
      <c r="CL25" s="267"/>
      <c r="CM25" s="267"/>
      <c r="CN25" s="267"/>
      <c r="CO25" s="267"/>
      <c r="CP25" s="267"/>
      <c r="CQ25" s="267"/>
      <c r="CR25" s="267"/>
      <c r="CS25" s="267"/>
      <c r="CT25" s="268"/>
      <c r="CU25" s="266" t="s">
        <v>75</v>
      </c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8"/>
      <c r="DG25" s="266" t="s">
        <v>76</v>
      </c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8"/>
      <c r="EA25" s="266" t="s">
        <v>77</v>
      </c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8"/>
      <c r="EQ25" s="271" t="s">
        <v>78</v>
      </c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</row>
    <row r="26" spans="1:162" s="37" customFormat="1" ht="12.75" customHeight="1">
      <c r="A26" s="272" t="s">
        <v>79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4"/>
      <c r="Y26" s="272" t="s">
        <v>80</v>
      </c>
      <c r="Z26" s="273"/>
      <c r="AA26" s="273"/>
      <c r="AB26" s="273"/>
      <c r="AC26" s="273"/>
      <c r="AD26" s="273"/>
      <c r="AE26" s="273"/>
      <c r="AF26" s="273"/>
      <c r="AG26" s="273"/>
      <c r="AH26" s="274"/>
      <c r="AI26" s="272" t="s">
        <v>81</v>
      </c>
      <c r="AJ26" s="273"/>
      <c r="AK26" s="273"/>
      <c r="AL26" s="273"/>
      <c r="AM26" s="273"/>
      <c r="AN26" s="273"/>
      <c r="AO26" s="273"/>
      <c r="AP26" s="273"/>
      <c r="AQ26" s="273"/>
      <c r="AR26" s="274"/>
      <c r="AS26" s="272" t="s">
        <v>82</v>
      </c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4"/>
      <c r="BG26" s="272" t="s">
        <v>83</v>
      </c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4"/>
      <c r="BY26" s="272" t="s">
        <v>84</v>
      </c>
      <c r="BZ26" s="273"/>
      <c r="CA26" s="273"/>
      <c r="CB26" s="273"/>
      <c r="CC26" s="273"/>
      <c r="CD26" s="273"/>
      <c r="CE26" s="273"/>
      <c r="CF26" s="273"/>
      <c r="CG26" s="273"/>
      <c r="CH26" s="273"/>
      <c r="CI26" s="274"/>
      <c r="CJ26" s="272" t="s">
        <v>85</v>
      </c>
      <c r="CK26" s="273"/>
      <c r="CL26" s="273"/>
      <c r="CM26" s="273"/>
      <c r="CN26" s="273"/>
      <c r="CO26" s="273"/>
      <c r="CP26" s="273"/>
      <c r="CQ26" s="273"/>
      <c r="CR26" s="273"/>
      <c r="CS26" s="273"/>
      <c r="CT26" s="274"/>
      <c r="CU26" s="272" t="s">
        <v>86</v>
      </c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74"/>
      <c r="DG26" s="272" t="s">
        <v>87</v>
      </c>
      <c r="DH26" s="273"/>
      <c r="DI26" s="273"/>
      <c r="DJ26" s="273"/>
      <c r="DK26" s="273"/>
      <c r="DL26" s="273"/>
      <c r="DM26" s="273"/>
      <c r="DN26" s="273"/>
      <c r="DO26" s="273"/>
      <c r="DP26" s="273"/>
      <c r="DQ26" s="273"/>
      <c r="DR26" s="273"/>
      <c r="DS26" s="273"/>
      <c r="DT26" s="273"/>
      <c r="DU26" s="273"/>
      <c r="DV26" s="273"/>
      <c r="DW26" s="273"/>
      <c r="DX26" s="273"/>
      <c r="DY26" s="273"/>
      <c r="DZ26" s="274"/>
      <c r="EA26" s="272" t="s">
        <v>88</v>
      </c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4"/>
      <c r="EQ26" s="286" t="s">
        <v>89</v>
      </c>
      <c r="ER26" s="286"/>
      <c r="ES26" s="286"/>
      <c r="ET26" s="286"/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</row>
    <row r="27" spans="1:162" s="38" customFormat="1" ht="26.25" customHeight="1">
      <c r="A27" s="275" t="s">
        <v>32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7"/>
      <c r="Y27" s="278" t="s">
        <v>33</v>
      </c>
      <c r="Z27" s="279"/>
      <c r="AA27" s="279"/>
      <c r="AB27" s="279"/>
      <c r="AC27" s="279"/>
      <c r="AD27" s="279"/>
      <c r="AE27" s="279"/>
      <c r="AF27" s="279"/>
      <c r="AG27" s="279"/>
      <c r="AH27" s="280"/>
      <c r="AI27" s="278" t="e">
        <f>#REF!</f>
        <v>#REF!</v>
      </c>
      <c r="AJ27" s="279"/>
      <c r="AK27" s="279"/>
      <c r="AL27" s="279"/>
      <c r="AM27" s="279"/>
      <c r="AN27" s="279"/>
      <c r="AO27" s="279"/>
      <c r="AP27" s="279"/>
      <c r="AQ27" s="279"/>
      <c r="AR27" s="280"/>
      <c r="AS27" s="281" t="e">
        <f>#REF!</f>
        <v>#REF!</v>
      </c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3"/>
      <c r="BG27" s="281" t="e">
        <f>#REF!</f>
        <v>#REF!</v>
      </c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3"/>
      <c r="BY27" s="300" t="s">
        <v>57</v>
      </c>
      <c r="BZ27" s="279"/>
      <c r="CA27" s="279"/>
      <c r="CB27" s="279"/>
      <c r="CC27" s="279"/>
      <c r="CD27" s="279"/>
      <c r="CE27" s="279"/>
      <c r="CF27" s="279"/>
      <c r="CG27" s="279"/>
      <c r="CH27" s="279"/>
      <c r="CI27" s="280"/>
      <c r="CJ27" s="301" t="s">
        <v>90</v>
      </c>
      <c r="CK27" s="279"/>
      <c r="CL27" s="279"/>
      <c r="CM27" s="279"/>
      <c r="CN27" s="279"/>
      <c r="CO27" s="279"/>
      <c r="CP27" s="279"/>
      <c r="CQ27" s="279"/>
      <c r="CR27" s="279"/>
      <c r="CS27" s="279"/>
      <c r="CT27" s="280"/>
      <c r="CU27" s="300">
        <v>0</v>
      </c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80"/>
      <c r="DG27" s="281" t="e">
        <f>BG27</f>
        <v>#REF!</v>
      </c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2"/>
      <c r="DS27" s="282"/>
      <c r="DT27" s="282"/>
      <c r="DU27" s="282"/>
      <c r="DV27" s="282"/>
      <c r="DW27" s="282"/>
      <c r="DX27" s="282"/>
      <c r="DY27" s="282"/>
      <c r="DZ27" s="283"/>
      <c r="EA27" s="284" t="s">
        <v>57</v>
      </c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7"/>
      <c r="EQ27" s="285" t="s">
        <v>57</v>
      </c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285"/>
    </row>
    <row r="28" spans="1:130" s="37" customFormat="1" ht="12">
      <c r="A28" s="293" t="s">
        <v>91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81" t="e">
        <f>#REF!</f>
        <v>#REF!</v>
      </c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3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6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8"/>
      <c r="DG28" s="299" t="e">
        <f>BG27</f>
        <v>#REF!</v>
      </c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</row>
    <row r="30" spans="2:157" ht="15">
      <c r="B30" s="29" t="s">
        <v>92</v>
      </c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Y30" s="290" t="s">
        <v>36</v>
      </c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K30" s="29" t="s">
        <v>93</v>
      </c>
      <c r="DG30" s="290"/>
      <c r="DH30" s="290"/>
      <c r="DI30" s="290"/>
      <c r="DJ30" s="290"/>
      <c r="DK30" s="290"/>
      <c r="DL30" s="290"/>
      <c r="DM30" s="290"/>
      <c r="DN30" s="290"/>
      <c r="DO30" s="290"/>
      <c r="DP30" s="290"/>
      <c r="DQ30" s="290"/>
      <c r="DR30" s="290"/>
      <c r="DS30" s="290"/>
      <c r="DT30" s="290"/>
      <c r="DU30" s="290"/>
      <c r="DV30" s="290"/>
      <c r="DZ30" s="290" t="s">
        <v>94</v>
      </c>
      <c r="EA30" s="290"/>
      <c r="EB30" s="290"/>
      <c r="EC30" s="290"/>
      <c r="ED30" s="290"/>
      <c r="EE30" s="290"/>
      <c r="EF30" s="290"/>
      <c r="EG30" s="290"/>
      <c r="EH30" s="290"/>
      <c r="EI30" s="290"/>
      <c r="EJ30" s="290"/>
      <c r="EK30" s="290"/>
      <c r="EL30" s="290"/>
      <c r="EM30" s="290"/>
      <c r="EN30" s="290"/>
      <c r="EO30" s="290"/>
      <c r="EP30" s="290"/>
      <c r="EQ30" s="290"/>
      <c r="ER30" s="290"/>
      <c r="ES30" s="290"/>
      <c r="ET30" s="290"/>
      <c r="EU30" s="290"/>
      <c r="EV30" s="290"/>
      <c r="EW30" s="290"/>
      <c r="EX30" s="290"/>
      <c r="EY30" s="290"/>
      <c r="EZ30" s="290"/>
      <c r="FA30" s="290"/>
    </row>
    <row r="31" spans="32:157" s="39" customFormat="1" ht="15" customHeight="1">
      <c r="AF31" s="287" t="s">
        <v>95</v>
      </c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40"/>
      <c r="AW31" s="40"/>
      <c r="AX31" s="40"/>
      <c r="AY31" s="287" t="s">
        <v>96</v>
      </c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287" t="s">
        <v>95</v>
      </c>
      <c r="DH31" s="287"/>
      <c r="DI31" s="287"/>
      <c r="DJ31" s="287"/>
      <c r="DK31" s="287"/>
      <c r="DL31" s="287"/>
      <c r="DM31" s="287"/>
      <c r="DN31" s="287"/>
      <c r="DO31" s="287"/>
      <c r="DP31" s="287"/>
      <c r="DQ31" s="287"/>
      <c r="DR31" s="287"/>
      <c r="DS31" s="287"/>
      <c r="DT31" s="287"/>
      <c r="DU31" s="287"/>
      <c r="DV31" s="287"/>
      <c r="DW31" s="40"/>
      <c r="DX31" s="40"/>
      <c r="DY31" s="40"/>
      <c r="DZ31" s="287" t="s">
        <v>96</v>
      </c>
      <c r="EA31" s="287"/>
      <c r="EB31" s="287"/>
      <c r="EC31" s="287"/>
      <c r="ED31" s="287"/>
      <c r="EE31" s="287"/>
      <c r="EF31" s="287"/>
      <c r="EG31" s="287"/>
      <c r="EH31" s="287"/>
      <c r="EI31" s="287"/>
      <c r="EJ31" s="287"/>
      <c r="EK31" s="287"/>
      <c r="EL31" s="287"/>
      <c r="EM31" s="287"/>
      <c r="EN31" s="287"/>
      <c r="EO31" s="287"/>
      <c r="EP31" s="287"/>
      <c r="EQ31" s="287"/>
      <c r="ER31" s="287"/>
      <c r="ES31" s="287"/>
      <c r="ET31" s="287"/>
      <c r="EU31" s="287"/>
      <c r="EV31" s="287"/>
      <c r="EW31" s="287"/>
      <c r="EX31" s="287"/>
      <c r="EY31" s="287"/>
      <c r="EZ31" s="287"/>
      <c r="FA31" s="287"/>
    </row>
    <row r="32" spans="25:157" s="39" customFormat="1" ht="15" customHeight="1"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0"/>
      <c r="DX32" s="40"/>
      <c r="DY32" s="40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</row>
    <row r="33" spans="2:157" ht="15">
      <c r="B33" s="29" t="s">
        <v>97</v>
      </c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</row>
    <row r="34" spans="40:157" ht="15" customHeight="1">
      <c r="AN34" s="287" t="s">
        <v>95</v>
      </c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40"/>
      <c r="BE34" s="40"/>
      <c r="BF34" s="40"/>
      <c r="BG34" s="287" t="s">
        <v>96</v>
      </c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L34" s="288" t="s">
        <v>98</v>
      </c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</row>
    <row r="35" spans="89:157" ht="15">
      <c r="CK35" s="43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289"/>
      <c r="EW35" s="289"/>
      <c r="EX35" s="289"/>
      <c r="EY35" s="289"/>
      <c r="EZ35" s="289"/>
      <c r="FA35" s="289"/>
    </row>
    <row r="36" s="19" customFormat="1" ht="12.75">
      <c r="B36" s="19" t="s">
        <v>99</v>
      </c>
    </row>
    <row r="38" ht="15">
      <c r="CZ38" s="29" t="s">
        <v>11</v>
      </c>
    </row>
  </sheetData>
  <sheetProtection/>
  <mergeCells count="91">
    <mergeCell ref="CJ28:CT28"/>
    <mergeCell ref="CU28:DF28"/>
    <mergeCell ref="DG28:DZ28"/>
    <mergeCell ref="BY27:CI27"/>
    <mergeCell ref="CJ27:CT27"/>
    <mergeCell ref="CU27:DF27"/>
    <mergeCell ref="DG27:DZ27"/>
    <mergeCell ref="EZ23:FF23"/>
    <mergeCell ref="P21:EQ21"/>
    <mergeCell ref="Q22:ES22"/>
    <mergeCell ref="AN33:BC33"/>
    <mergeCell ref="BG33:CH33"/>
    <mergeCell ref="CL33:FA33"/>
    <mergeCell ref="DZ31:FA31"/>
    <mergeCell ref="A28:BF28"/>
    <mergeCell ref="BG28:BX28"/>
    <mergeCell ref="BY28:CI28"/>
    <mergeCell ref="AN34:BC34"/>
    <mergeCell ref="BG34:CH34"/>
    <mergeCell ref="CL34:FA35"/>
    <mergeCell ref="AF30:AU30"/>
    <mergeCell ref="AY30:BZ30"/>
    <mergeCell ref="DG30:DV30"/>
    <mergeCell ref="DZ30:FA30"/>
    <mergeCell ref="AF31:AU31"/>
    <mergeCell ref="AY31:BZ31"/>
    <mergeCell ref="DG31:DV31"/>
    <mergeCell ref="EA27:EP27"/>
    <mergeCell ref="EQ27:FF27"/>
    <mergeCell ref="CJ26:CT26"/>
    <mergeCell ref="CU26:DF26"/>
    <mergeCell ref="DG26:DZ26"/>
    <mergeCell ref="EA26:EP26"/>
    <mergeCell ref="EQ26:FF26"/>
    <mergeCell ref="CJ25:CT25"/>
    <mergeCell ref="A27:X27"/>
    <mergeCell ref="Y27:AH27"/>
    <mergeCell ref="AI27:AR27"/>
    <mergeCell ref="AS27:BF27"/>
    <mergeCell ref="BG27:BX27"/>
    <mergeCell ref="EQ25:FF25"/>
    <mergeCell ref="A26:X26"/>
    <mergeCell ref="Y26:AH26"/>
    <mergeCell ref="AI26:AR26"/>
    <mergeCell ref="AS26:BF26"/>
    <mergeCell ref="BG26:BX26"/>
    <mergeCell ref="BY26:CI26"/>
    <mergeCell ref="CU25:DF25"/>
    <mergeCell ref="BG25:BX25"/>
    <mergeCell ref="BY25:CI25"/>
    <mergeCell ref="EZ19:FF19"/>
    <mergeCell ref="EZ20:FF20"/>
    <mergeCell ref="AA23:EO23"/>
    <mergeCell ref="DG25:DZ25"/>
    <mergeCell ref="EA25:EP25"/>
    <mergeCell ref="B23:Z23"/>
    <mergeCell ref="A25:X25"/>
    <mergeCell ref="Y25:AH25"/>
    <mergeCell ref="AI25:AR25"/>
    <mergeCell ref="AS25:BF25"/>
    <mergeCell ref="B21:O21"/>
    <mergeCell ref="B22:I22"/>
    <mergeCell ref="EZ21:FF21"/>
    <mergeCell ref="EZ22:FF22"/>
    <mergeCell ref="B19:AF19"/>
    <mergeCell ref="AG19:CZ19"/>
    <mergeCell ref="B20:AO20"/>
    <mergeCell ref="AP20:BD20"/>
    <mergeCell ref="BE20:BI20"/>
    <mergeCell ref="BJ20:CZ20"/>
    <mergeCell ref="B17:X17"/>
    <mergeCell ref="Y17:CZ17"/>
    <mergeCell ref="B18:AG18"/>
    <mergeCell ref="AH18:CZ18"/>
    <mergeCell ref="EZ17:FF17"/>
    <mergeCell ref="EZ18:FF18"/>
    <mergeCell ref="O13:ER15"/>
    <mergeCell ref="FD14:FF14"/>
    <mergeCell ref="B15:M15"/>
    <mergeCell ref="B16:I16"/>
    <mergeCell ref="J16:CZ16"/>
    <mergeCell ref="EZ15:FF15"/>
    <mergeCell ref="EZ16:FF16"/>
    <mergeCell ref="DM1:FD1"/>
    <mergeCell ref="BR2:FE8"/>
    <mergeCell ref="BE12:BN12"/>
    <mergeCell ref="BO12:BS12"/>
    <mergeCell ref="BV12:CC12"/>
    <mergeCell ref="CH12:CW12"/>
    <mergeCell ref="FB12:FF12"/>
    <mergeCell ref="CR10:FD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7">
      <selection activeCell="Q58" sqref="Q58"/>
    </sheetView>
  </sheetViews>
  <sheetFormatPr defaultColWidth="9.00390625" defaultRowHeight="12.75"/>
  <cols>
    <col min="1" max="5" width="5.75390625" style="19" customWidth="1"/>
    <col min="6" max="6" width="3.875" style="19" customWidth="1"/>
    <col min="7" max="7" width="8.00390625" style="19" hidden="1" customWidth="1"/>
    <col min="8" max="8" width="7.375" style="19" customWidth="1"/>
    <col min="9" max="10" width="5.75390625" style="19" customWidth="1"/>
    <col min="11" max="11" width="24.375" style="19" customWidth="1"/>
    <col min="12" max="12" width="4.875" style="19" customWidth="1"/>
    <col min="13" max="13" width="3.25390625" style="19" customWidth="1"/>
    <col min="14" max="14" width="5.75390625" style="19" customWidth="1"/>
    <col min="15" max="15" width="2.75390625" style="19" customWidth="1"/>
    <col min="16" max="16384" width="9.125" style="19" customWidth="1"/>
  </cols>
  <sheetData>
    <row r="1" spans="1:15" ht="12.75">
      <c r="A1" s="320" t="s">
        <v>196</v>
      </c>
      <c r="B1" s="320"/>
      <c r="C1" s="320"/>
      <c r="D1" s="320"/>
      <c r="E1" s="320"/>
      <c r="F1" s="320"/>
      <c r="G1" s="320"/>
      <c r="H1" s="121"/>
      <c r="I1" s="121"/>
      <c r="J1" s="121"/>
      <c r="K1" s="121"/>
      <c r="N1" s="322"/>
      <c r="O1" s="322"/>
    </row>
    <row r="2" spans="1:11" s="120" customFormat="1" ht="8.25" customHeight="1">
      <c r="A2" s="321" t="s">
        <v>100</v>
      </c>
      <c r="B2" s="321"/>
      <c r="C2" s="321"/>
      <c r="D2" s="321"/>
      <c r="E2" s="321"/>
      <c r="F2" s="321"/>
      <c r="G2" s="321"/>
      <c r="H2" s="122"/>
      <c r="I2" s="122"/>
      <c r="J2" s="122"/>
      <c r="K2" s="122"/>
    </row>
    <row r="3" s="17" customFormat="1" ht="6.75" customHeight="1"/>
    <row r="4" spans="1:15" s="17" customFormat="1" ht="15.75">
      <c r="A4" s="323" t="s">
        <v>101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</row>
    <row r="5" spans="1:15" s="17" customFormat="1" ht="15.75">
      <c r="A5" s="323" t="s">
        <v>180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</row>
    <row r="6" s="17" customFormat="1" ht="5.25" customHeight="1" hidden="1"/>
    <row r="7" spans="1:15" s="17" customFormat="1" ht="15.75" customHeight="1">
      <c r="A7" s="324" t="s">
        <v>185</v>
      </c>
      <c r="B7" s="324"/>
      <c r="C7" s="324"/>
      <c r="D7" s="324"/>
      <c r="E7" s="324"/>
      <c r="F7" s="324"/>
      <c r="G7" s="324"/>
      <c r="H7" s="324"/>
      <c r="I7" s="254"/>
      <c r="J7" s="254"/>
      <c r="K7" s="254"/>
      <c r="L7" s="254"/>
      <c r="M7" s="254"/>
      <c r="N7" s="254"/>
      <c r="O7" s="254"/>
    </row>
    <row r="8" spans="1:17" s="17" customFormat="1" ht="15.75" customHeight="1">
      <c r="A8" s="17" t="s">
        <v>135</v>
      </c>
      <c r="F8" s="216" t="s">
        <v>186</v>
      </c>
      <c r="G8" s="329"/>
      <c r="H8" s="329"/>
      <c r="I8" s="329"/>
      <c r="J8" s="329"/>
      <c r="K8" s="329"/>
      <c r="L8" s="329"/>
      <c r="M8" s="329"/>
      <c r="N8" s="329"/>
      <c r="O8" s="329"/>
      <c r="P8" s="156"/>
      <c r="Q8" s="156"/>
    </row>
    <row r="9" spans="6:17" s="17" customFormat="1" ht="15.75" customHeight="1"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156"/>
      <c r="Q9" s="156"/>
    </row>
    <row r="10" spans="1:15" s="17" customFormat="1" ht="15.75" customHeight="1">
      <c r="A10" s="17" t="s">
        <v>188</v>
      </c>
      <c r="F10" s="216" t="s">
        <v>187</v>
      </c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15" s="17" customFormat="1" ht="15.75" customHeight="1">
      <c r="A11" s="17" t="s">
        <v>189</v>
      </c>
      <c r="B11" s="21"/>
      <c r="C11" s="21"/>
      <c r="D11" s="21"/>
      <c r="E11" s="21"/>
      <c r="F11" s="216"/>
      <c r="G11" s="216"/>
      <c r="H11" s="216"/>
      <c r="I11" s="216"/>
      <c r="J11" s="216"/>
      <c r="K11" s="216"/>
      <c r="L11" s="216"/>
      <c r="M11" s="216"/>
      <c r="N11" s="216"/>
      <c r="O11" s="216"/>
    </row>
    <row r="12" spans="1:16" s="17" customFormat="1" ht="15.75" customHeight="1">
      <c r="A12" s="17" t="s">
        <v>136</v>
      </c>
      <c r="E12" s="21"/>
      <c r="F12" s="212" t="s">
        <v>190</v>
      </c>
      <c r="G12" s="330"/>
      <c r="H12" s="330"/>
      <c r="I12" s="330"/>
      <c r="J12" s="330"/>
      <c r="K12" s="330"/>
      <c r="L12" s="330"/>
      <c r="M12" s="330"/>
      <c r="N12" s="330"/>
      <c r="O12" s="330"/>
      <c r="P12" s="17" t="s">
        <v>11</v>
      </c>
    </row>
    <row r="13" spans="5:15" s="17" customFormat="1" ht="15.75" customHeight="1">
      <c r="E13" s="21"/>
      <c r="F13" s="330"/>
      <c r="G13" s="330"/>
      <c r="H13" s="330"/>
      <c r="I13" s="330"/>
      <c r="J13" s="330"/>
      <c r="K13" s="330"/>
      <c r="L13" s="330"/>
      <c r="M13" s="330"/>
      <c r="N13" s="330"/>
      <c r="O13" s="330"/>
    </row>
    <row r="14" spans="5:15" s="17" customFormat="1" ht="15.75" customHeight="1">
      <c r="E14" s="21"/>
      <c r="F14" s="212" t="s">
        <v>191</v>
      </c>
      <c r="G14" s="330"/>
      <c r="H14" s="330"/>
      <c r="I14" s="330"/>
      <c r="J14" s="330"/>
      <c r="K14" s="330"/>
      <c r="L14" s="330"/>
      <c r="M14" s="330"/>
      <c r="N14" s="330"/>
      <c r="O14" s="330"/>
    </row>
    <row r="15" spans="1:15" s="17" customFormat="1" ht="5.25" customHeight="1">
      <c r="A15" s="21"/>
      <c r="B15" s="21"/>
      <c r="C15" s="21"/>
      <c r="D15" s="21"/>
      <c r="E15" s="21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s="17" customFormat="1" ht="15.75" hidden="1">
      <c r="A16" s="21"/>
      <c r="B16" s="21"/>
      <c r="C16" s="21"/>
      <c r="D16" s="21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7" customFormat="1" ht="15.75">
      <c r="A17" s="216" t="s">
        <v>181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s="17" customFormat="1" ht="15.75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1:15" s="17" customFormat="1" ht="12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119" customFormat="1" ht="15.75">
      <c r="A20" s="325" t="s">
        <v>35</v>
      </c>
      <c r="B20" s="325" t="s">
        <v>137</v>
      </c>
      <c r="C20" s="327"/>
      <c r="D20" s="327"/>
      <c r="E20" s="327"/>
      <c r="F20" s="327"/>
      <c r="G20" s="327"/>
      <c r="H20" s="327"/>
      <c r="I20" s="325" t="s">
        <v>130</v>
      </c>
      <c r="J20" s="327"/>
      <c r="K20" s="327"/>
      <c r="L20" s="325" t="s">
        <v>138</v>
      </c>
      <c r="M20" s="325"/>
      <c r="N20" s="326" t="s">
        <v>134</v>
      </c>
      <c r="O20" s="326"/>
    </row>
    <row r="21" spans="1:15" s="119" customFormat="1" ht="42" customHeight="1">
      <c r="A21" s="325"/>
      <c r="B21" s="328"/>
      <c r="C21" s="328"/>
      <c r="D21" s="328"/>
      <c r="E21" s="328"/>
      <c r="F21" s="328"/>
      <c r="G21" s="328"/>
      <c r="H21" s="328"/>
      <c r="I21" s="327"/>
      <c r="J21" s="327"/>
      <c r="K21" s="327"/>
      <c r="L21" s="325"/>
      <c r="M21" s="325"/>
      <c r="N21" s="326"/>
      <c r="O21" s="326"/>
    </row>
    <row r="22" spans="1:15" s="17" customFormat="1" ht="34.5" customHeight="1">
      <c r="A22" s="152" t="s">
        <v>79</v>
      </c>
      <c r="B22" s="310">
        <f>Заявка!B5</f>
        <v>0</v>
      </c>
      <c r="C22" s="311"/>
      <c r="D22" s="311"/>
      <c r="E22" s="311"/>
      <c r="F22" s="311"/>
      <c r="G22" s="311"/>
      <c r="H22" s="312"/>
      <c r="I22" s="305">
        <f>Заявка!C5</f>
        <v>0</v>
      </c>
      <c r="J22" s="306"/>
      <c r="K22" s="307"/>
      <c r="L22" s="302"/>
      <c r="M22" s="303"/>
      <c r="N22" s="304"/>
      <c r="O22" s="304"/>
    </row>
    <row r="23" spans="1:15" s="17" customFormat="1" ht="34.5" customHeight="1">
      <c r="A23" s="152" t="s">
        <v>80</v>
      </c>
      <c r="B23" s="310">
        <f>Заявка!B6</f>
        <v>0</v>
      </c>
      <c r="C23" s="311"/>
      <c r="D23" s="311"/>
      <c r="E23" s="311"/>
      <c r="F23" s="311"/>
      <c r="G23" s="311"/>
      <c r="H23" s="312"/>
      <c r="I23" s="305">
        <f>Заявка!C6</f>
        <v>0</v>
      </c>
      <c r="J23" s="306"/>
      <c r="K23" s="307"/>
      <c r="L23" s="302"/>
      <c r="M23" s="303"/>
      <c r="N23" s="304"/>
      <c r="O23" s="304"/>
    </row>
    <row r="24" spans="1:20" s="17" customFormat="1" ht="34.5" customHeight="1">
      <c r="A24" s="152" t="s">
        <v>81</v>
      </c>
      <c r="B24" s="310">
        <f>Заявка!B7</f>
        <v>0</v>
      </c>
      <c r="C24" s="311"/>
      <c r="D24" s="311"/>
      <c r="E24" s="311"/>
      <c r="F24" s="311"/>
      <c r="G24" s="311"/>
      <c r="H24" s="312"/>
      <c r="I24" s="305">
        <f>Заявка!C7</f>
        <v>0</v>
      </c>
      <c r="J24" s="306"/>
      <c r="K24" s="307"/>
      <c r="L24" s="302"/>
      <c r="M24" s="303"/>
      <c r="N24" s="304"/>
      <c r="O24" s="304"/>
      <c r="Q24" s="21"/>
      <c r="R24" s="21"/>
      <c r="S24" s="21"/>
      <c r="T24" s="21"/>
    </row>
    <row r="25" spans="1:20" s="17" customFormat="1" ht="34.5" customHeight="1">
      <c r="A25" s="152" t="s">
        <v>82</v>
      </c>
      <c r="B25" s="310">
        <f>Заявка!B8</f>
        <v>0</v>
      </c>
      <c r="C25" s="311"/>
      <c r="D25" s="311"/>
      <c r="E25" s="311"/>
      <c r="F25" s="311"/>
      <c r="G25" s="311"/>
      <c r="H25" s="312"/>
      <c r="I25" s="305">
        <f>Заявка!C8</f>
        <v>0</v>
      </c>
      <c r="J25" s="306"/>
      <c r="K25" s="307"/>
      <c r="L25" s="302"/>
      <c r="M25" s="303"/>
      <c r="N25" s="304"/>
      <c r="O25" s="304"/>
      <c r="Q25" s="21"/>
      <c r="R25" s="21"/>
      <c r="S25" s="21"/>
      <c r="T25" s="21"/>
    </row>
    <row r="26" spans="1:20" s="17" customFormat="1" ht="34.5" customHeight="1">
      <c r="A26" s="152" t="s">
        <v>83</v>
      </c>
      <c r="B26" s="310">
        <f>Заявка!B9</f>
        <v>0</v>
      </c>
      <c r="C26" s="311"/>
      <c r="D26" s="311"/>
      <c r="E26" s="311"/>
      <c r="F26" s="311"/>
      <c r="G26" s="311"/>
      <c r="H26" s="312"/>
      <c r="I26" s="305">
        <f>Заявка!C9</f>
        <v>0</v>
      </c>
      <c r="J26" s="306"/>
      <c r="K26" s="307"/>
      <c r="L26" s="302"/>
      <c r="M26" s="303"/>
      <c r="N26" s="304"/>
      <c r="O26" s="304"/>
      <c r="Q26" s="21"/>
      <c r="R26" s="21"/>
      <c r="S26" s="21"/>
      <c r="T26" s="21"/>
    </row>
    <row r="27" spans="1:20" s="17" customFormat="1" ht="34.5" customHeight="1" hidden="1">
      <c r="A27" s="152" t="s">
        <v>84</v>
      </c>
      <c r="B27" s="310">
        <f>Заявка!B10</f>
        <v>0</v>
      </c>
      <c r="C27" s="311"/>
      <c r="D27" s="311"/>
      <c r="E27" s="311"/>
      <c r="F27" s="311"/>
      <c r="G27" s="311"/>
      <c r="H27" s="312"/>
      <c r="I27" s="305">
        <f>Заявка!C10</f>
        <v>0</v>
      </c>
      <c r="J27" s="306"/>
      <c r="K27" s="307"/>
      <c r="L27" s="302"/>
      <c r="M27" s="303"/>
      <c r="N27" s="304"/>
      <c r="O27" s="304"/>
      <c r="Q27" s="21"/>
      <c r="R27" s="21"/>
      <c r="S27" s="21"/>
      <c r="T27" s="21"/>
    </row>
    <row r="28" spans="1:20" s="17" customFormat="1" ht="34.5" customHeight="1" hidden="1">
      <c r="A28" s="152" t="s">
        <v>85</v>
      </c>
      <c r="B28" s="310">
        <f>Заявка!B11</f>
        <v>0</v>
      </c>
      <c r="C28" s="311"/>
      <c r="D28" s="311"/>
      <c r="E28" s="311"/>
      <c r="F28" s="311"/>
      <c r="G28" s="311"/>
      <c r="H28" s="312"/>
      <c r="I28" s="305">
        <f>Заявка!C11</f>
        <v>0</v>
      </c>
      <c r="J28" s="306"/>
      <c r="K28" s="307"/>
      <c r="L28" s="302"/>
      <c r="M28" s="303"/>
      <c r="N28" s="304"/>
      <c r="O28" s="304"/>
      <c r="Q28" s="21"/>
      <c r="R28" s="21"/>
      <c r="S28" s="21"/>
      <c r="T28" s="21"/>
    </row>
    <row r="29" spans="1:20" s="17" customFormat="1" ht="34.5" customHeight="1" hidden="1">
      <c r="A29" s="152" t="s">
        <v>86</v>
      </c>
      <c r="B29" s="310">
        <f>Заявка!B12</f>
        <v>0</v>
      </c>
      <c r="C29" s="311"/>
      <c r="D29" s="311"/>
      <c r="E29" s="311"/>
      <c r="F29" s="311"/>
      <c r="G29" s="311"/>
      <c r="H29" s="312"/>
      <c r="I29" s="305">
        <f>Заявка!C12</f>
        <v>0</v>
      </c>
      <c r="J29" s="306"/>
      <c r="K29" s="307"/>
      <c r="L29" s="302"/>
      <c r="M29" s="303"/>
      <c r="N29" s="304"/>
      <c r="O29" s="304"/>
      <c r="Q29" s="21"/>
      <c r="R29" s="21"/>
      <c r="S29" s="21"/>
      <c r="T29" s="21"/>
    </row>
    <row r="30" spans="1:20" s="17" customFormat="1" ht="34.5" customHeight="1" hidden="1">
      <c r="A30" s="152" t="s">
        <v>87</v>
      </c>
      <c r="B30" s="310">
        <f>Заявка!B13</f>
        <v>0</v>
      </c>
      <c r="C30" s="311"/>
      <c r="D30" s="311"/>
      <c r="E30" s="311"/>
      <c r="F30" s="311"/>
      <c r="G30" s="311"/>
      <c r="H30" s="312"/>
      <c r="I30" s="305">
        <f>Заявка!C13</f>
        <v>0</v>
      </c>
      <c r="J30" s="306"/>
      <c r="K30" s="307"/>
      <c r="L30" s="302"/>
      <c r="M30" s="303"/>
      <c r="N30" s="304"/>
      <c r="O30" s="304"/>
      <c r="Q30" s="21"/>
      <c r="R30" s="21"/>
      <c r="S30" s="21"/>
      <c r="T30" s="21"/>
    </row>
    <row r="31" spans="1:20" s="17" customFormat="1" ht="34.5" customHeight="1" hidden="1">
      <c r="A31" s="152" t="s">
        <v>88</v>
      </c>
      <c r="B31" s="310">
        <f>Заявка!B14</f>
        <v>0</v>
      </c>
      <c r="C31" s="311"/>
      <c r="D31" s="311"/>
      <c r="E31" s="311"/>
      <c r="F31" s="311"/>
      <c r="G31" s="311"/>
      <c r="H31" s="312"/>
      <c r="I31" s="305">
        <f>Заявка!C14</f>
        <v>0</v>
      </c>
      <c r="J31" s="306"/>
      <c r="K31" s="307"/>
      <c r="L31" s="302"/>
      <c r="M31" s="303"/>
      <c r="N31" s="304"/>
      <c r="O31" s="304"/>
      <c r="Q31" s="21"/>
      <c r="R31" s="21"/>
      <c r="S31" s="21"/>
      <c r="T31" s="21"/>
    </row>
    <row r="32" spans="1:20" s="17" customFormat="1" ht="34.5" customHeight="1" hidden="1">
      <c r="A32" s="152" t="s">
        <v>89</v>
      </c>
      <c r="B32" s="310">
        <f>Заявка!B15</f>
        <v>0</v>
      </c>
      <c r="C32" s="311"/>
      <c r="D32" s="311"/>
      <c r="E32" s="311"/>
      <c r="F32" s="311"/>
      <c r="G32" s="311"/>
      <c r="H32" s="312"/>
      <c r="I32" s="305">
        <f>Заявка!C15</f>
        <v>0</v>
      </c>
      <c r="J32" s="306"/>
      <c r="K32" s="307"/>
      <c r="L32" s="302"/>
      <c r="M32" s="303"/>
      <c r="N32" s="304"/>
      <c r="O32" s="304"/>
      <c r="Q32" s="21"/>
      <c r="R32" s="21"/>
      <c r="S32" s="21"/>
      <c r="T32" s="21"/>
    </row>
    <row r="33" spans="1:20" s="17" customFormat="1" ht="34.5" customHeight="1" hidden="1">
      <c r="A33" s="152" t="s">
        <v>126</v>
      </c>
      <c r="B33" s="310">
        <f>Заявка!B16</f>
        <v>0</v>
      </c>
      <c r="C33" s="311"/>
      <c r="D33" s="311"/>
      <c r="E33" s="311"/>
      <c r="F33" s="311"/>
      <c r="G33" s="311"/>
      <c r="H33" s="312"/>
      <c r="I33" s="305">
        <f>Заявка!C16</f>
        <v>0</v>
      </c>
      <c r="J33" s="306"/>
      <c r="K33" s="307"/>
      <c r="L33" s="302"/>
      <c r="M33" s="303"/>
      <c r="N33" s="304"/>
      <c r="O33" s="304"/>
      <c r="Q33" s="21"/>
      <c r="R33" s="21"/>
      <c r="S33" s="21"/>
      <c r="T33" s="21"/>
    </row>
    <row r="34" spans="1:20" s="17" customFormat="1" ht="34.5" customHeight="1" hidden="1">
      <c r="A34" s="152" t="s">
        <v>127</v>
      </c>
      <c r="B34" s="310">
        <f>Заявка!B17</f>
        <v>0</v>
      </c>
      <c r="C34" s="311"/>
      <c r="D34" s="311"/>
      <c r="E34" s="311"/>
      <c r="F34" s="311"/>
      <c r="G34" s="311"/>
      <c r="H34" s="312"/>
      <c r="I34" s="305">
        <f>Заявка!C17</f>
        <v>0</v>
      </c>
      <c r="J34" s="306"/>
      <c r="K34" s="307"/>
      <c r="L34" s="302"/>
      <c r="M34" s="303"/>
      <c r="N34" s="304"/>
      <c r="O34" s="304"/>
      <c r="Q34" s="21"/>
      <c r="R34" s="21"/>
      <c r="S34" s="21"/>
      <c r="T34" s="21"/>
    </row>
    <row r="35" spans="1:20" s="17" customFormat="1" ht="34.5" customHeight="1" hidden="1">
      <c r="A35" s="152" t="s">
        <v>128</v>
      </c>
      <c r="B35" s="310">
        <f>Заявка!B18</f>
        <v>0</v>
      </c>
      <c r="C35" s="311"/>
      <c r="D35" s="311"/>
      <c r="E35" s="311"/>
      <c r="F35" s="311"/>
      <c r="G35" s="311"/>
      <c r="H35" s="312"/>
      <c r="I35" s="305">
        <f>Заявка!C18</f>
        <v>0</v>
      </c>
      <c r="J35" s="306"/>
      <c r="K35" s="307"/>
      <c r="L35" s="302"/>
      <c r="M35" s="303"/>
      <c r="N35" s="304"/>
      <c r="O35" s="304"/>
      <c r="Q35" s="21"/>
      <c r="R35" s="21"/>
      <c r="S35" s="21"/>
      <c r="T35" s="21"/>
    </row>
    <row r="36" spans="1:20" s="17" customFormat="1" ht="34.5" customHeight="1" hidden="1">
      <c r="A36" s="152" t="s">
        <v>129</v>
      </c>
      <c r="B36" s="310">
        <f>Заявка!B19</f>
        <v>0</v>
      </c>
      <c r="C36" s="311"/>
      <c r="D36" s="311"/>
      <c r="E36" s="311"/>
      <c r="F36" s="311"/>
      <c r="G36" s="311"/>
      <c r="H36" s="312"/>
      <c r="I36" s="305">
        <f>Заявка!C19</f>
        <v>0</v>
      </c>
      <c r="J36" s="306"/>
      <c r="K36" s="307"/>
      <c r="L36" s="302"/>
      <c r="M36" s="303"/>
      <c r="N36" s="304"/>
      <c r="O36" s="304"/>
      <c r="Q36" s="21"/>
      <c r="R36" s="21"/>
      <c r="S36" s="21"/>
      <c r="T36" s="21"/>
    </row>
    <row r="37" spans="1:20" s="17" customFormat="1" ht="34.5" customHeight="1" hidden="1">
      <c r="A37" s="152" t="s">
        <v>142</v>
      </c>
      <c r="B37" s="310">
        <f>Заявка!B20</f>
        <v>0</v>
      </c>
      <c r="C37" s="311"/>
      <c r="D37" s="311"/>
      <c r="E37" s="311"/>
      <c r="F37" s="311"/>
      <c r="G37" s="311"/>
      <c r="H37" s="312"/>
      <c r="I37" s="305">
        <f>Заявка!C20</f>
        <v>0</v>
      </c>
      <c r="J37" s="306"/>
      <c r="K37" s="307"/>
      <c r="L37" s="302"/>
      <c r="M37" s="303"/>
      <c r="N37" s="304"/>
      <c r="O37" s="304"/>
      <c r="Q37" s="21"/>
      <c r="R37" s="21"/>
      <c r="S37" s="21"/>
      <c r="T37" s="21"/>
    </row>
    <row r="38" spans="1:20" s="17" customFormat="1" ht="34.5" customHeight="1" hidden="1">
      <c r="A38" s="152" t="s">
        <v>143</v>
      </c>
      <c r="B38" s="310">
        <f>Заявка!B21</f>
        <v>0</v>
      </c>
      <c r="C38" s="311"/>
      <c r="D38" s="311"/>
      <c r="E38" s="311"/>
      <c r="F38" s="311"/>
      <c r="G38" s="311"/>
      <c r="H38" s="312"/>
      <c r="I38" s="305">
        <f>Заявка!C21</f>
        <v>0</v>
      </c>
      <c r="J38" s="306"/>
      <c r="K38" s="307"/>
      <c r="L38" s="302"/>
      <c r="M38" s="303"/>
      <c r="N38" s="304"/>
      <c r="O38" s="304"/>
      <c r="Q38" s="21"/>
      <c r="R38" s="21"/>
      <c r="S38" s="21"/>
      <c r="T38" s="21"/>
    </row>
    <row r="39" spans="1:20" s="17" customFormat="1" ht="34.5" customHeight="1" hidden="1">
      <c r="A39" s="152" t="s">
        <v>144</v>
      </c>
      <c r="B39" s="310">
        <f>Заявка!B22</f>
        <v>0</v>
      </c>
      <c r="C39" s="311"/>
      <c r="D39" s="311"/>
      <c r="E39" s="311"/>
      <c r="F39" s="311"/>
      <c r="G39" s="311"/>
      <c r="H39" s="312"/>
      <c r="I39" s="305">
        <f>Заявка!C22</f>
        <v>0</v>
      </c>
      <c r="J39" s="306"/>
      <c r="K39" s="307"/>
      <c r="L39" s="302"/>
      <c r="M39" s="303"/>
      <c r="N39" s="304"/>
      <c r="O39" s="304"/>
      <c r="Q39" s="21"/>
      <c r="R39" s="21"/>
      <c r="S39" s="21"/>
      <c r="T39" s="21"/>
    </row>
    <row r="40" spans="1:20" s="17" customFormat="1" ht="34.5" customHeight="1" hidden="1">
      <c r="A40" s="152" t="s">
        <v>145</v>
      </c>
      <c r="B40" s="310">
        <f>Заявка!B23</f>
        <v>0</v>
      </c>
      <c r="C40" s="311"/>
      <c r="D40" s="311"/>
      <c r="E40" s="311"/>
      <c r="F40" s="311"/>
      <c r="G40" s="311"/>
      <c r="H40" s="312"/>
      <c r="I40" s="305">
        <f>Заявка!C23</f>
        <v>0</v>
      </c>
      <c r="J40" s="306"/>
      <c r="K40" s="307"/>
      <c r="L40" s="302"/>
      <c r="M40" s="303"/>
      <c r="N40" s="304"/>
      <c r="O40" s="304"/>
      <c r="Q40" s="21"/>
      <c r="R40" s="21"/>
      <c r="S40" s="21"/>
      <c r="T40" s="21"/>
    </row>
    <row r="41" spans="1:20" s="17" customFormat="1" ht="34.5" customHeight="1" hidden="1">
      <c r="A41" s="152" t="s">
        <v>146</v>
      </c>
      <c r="B41" s="310">
        <f>Заявка!B24</f>
        <v>0</v>
      </c>
      <c r="C41" s="311"/>
      <c r="D41" s="311"/>
      <c r="E41" s="311"/>
      <c r="F41" s="311"/>
      <c r="G41" s="311"/>
      <c r="H41" s="312"/>
      <c r="I41" s="305">
        <f>Заявка!C24</f>
        <v>0</v>
      </c>
      <c r="J41" s="306"/>
      <c r="K41" s="307"/>
      <c r="L41" s="302"/>
      <c r="M41" s="303"/>
      <c r="N41" s="304"/>
      <c r="O41" s="304"/>
      <c r="Q41" s="21"/>
      <c r="R41" s="21"/>
      <c r="S41" s="21"/>
      <c r="T41" s="21"/>
    </row>
    <row r="42" spans="1:20" s="17" customFormat="1" ht="34.5" customHeight="1" hidden="1">
      <c r="A42" s="152" t="s">
        <v>147</v>
      </c>
      <c r="B42" s="310">
        <f>Заявка!B25</f>
        <v>0</v>
      </c>
      <c r="C42" s="311"/>
      <c r="D42" s="311"/>
      <c r="E42" s="311"/>
      <c r="F42" s="311"/>
      <c r="G42" s="311"/>
      <c r="H42" s="312"/>
      <c r="I42" s="305">
        <f>Заявка!C25</f>
        <v>0</v>
      </c>
      <c r="J42" s="306"/>
      <c r="K42" s="307"/>
      <c r="L42" s="302"/>
      <c r="M42" s="303"/>
      <c r="N42" s="304"/>
      <c r="O42" s="304"/>
      <c r="Q42" s="21"/>
      <c r="R42" s="21"/>
      <c r="S42" s="21"/>
      <c r="T42" s="21"/>
    </row>
    <row r="43" spans="1:20" s="17" customFormat="1" ht="34.5" customHeight="1" hidden="1">
      <c r="A43" s="152" t="s">
        <v>148</v>
      </c>
      <c r="B43" s="310">
        <f>Заявка!B26</f>
        <v>0</v>
      </c>
      <c r="C43" s="311"/>
      <c r="D43" s="311"/>
      <c r="E43" s="311"/>
      <c r="F43" s="311"/>
      <c r="G43" s="311"/>
      <c r="H43" s="312"/>
      <c r="I43" s="305">
        <f>Заявка!C26</f>
        <v>0</v>
      </c>
      <c r="J43" s="306"/>
      <c r="K43" s="307"/>
      <c r="L43" s="302"/>
      <c r="M43" s="303"/>
      <c r="N43" s="304"/>
      <c r="O43" s="304"/>
      <c r="Q43" s="21"/>
      <c r="R43" s="21"/>
      <c r="S43" s="21"/>
      <c r="T43" s="21"/>
    </row>
    <row r="44" spans="1:20" s="17" customFormat="1" ht="34.5" customHeight="1" hidden="1">
      <c r="A44" s="152" t="s">
        <v>149</v>
      </c>
      <c r="B44" s="310">
        <f>Заявка!B27</f>
        <v>0</v>
      </c>
      <c r="C44" s="311"/>
      <c r="D44" s="311"/>
      <c r="E44" s="311"/>
      <c r="F44" s="311"/>
      <c r="G44" s="311"/>
      <c r="H44" s="312"/>
      <c r="I44" s="305">
        <f>Заявка!C27</f>
        <v>0</v>
      </c>
      <c r="J44" s="306"/>
      <c r="K44" s="307"/>
      <c r="L44" s="302"/>
      <c r="M44" s="303"/>
      <c r="N44" s="304"/>
      <c r="O44" s="304"/>
      <c r="Q44" s="21"/>
      <c r="R44" s="21"/>
      <c r="S44" s="21"/>
      <c r="T44" s="21"/>
    </row>
    <row r="45" spans="1:20" s="17" customFormat="1" ht="34.5" customHeight="1" hidden="1">
      <c r="A45" s="152" t="s">
        <v>150</v>
      </c>
      <c r="B45" s="310">
        <f>Заявка!B28</f>
        <v>0</v>
      </c>
      <c r="C45" s="311"/>
      <c r="D45" s="311"/>
      <c r="E45" s="311"/>
      <c r="F45" s="311"/>
      <c r="G45" s="311"/>
      <c r="H45" s="312"/>
      <c r="I45" s="305">
        <f>Заявка!C28</f>
        <v>0</v>
      </c>
      <c r="J45" s="306"/>
      <c r="K45" s="307"/>
      <c r="L45" s="302"/>
      <c r="M45" s="303"/>
      <c r="N45" s="304"/>
      <c r="O45" s="304"/>
      <c r="Q45" s="21"/>
      <c r="R45" s="21"/>
      <c r="S45" s="21"/>
      <c r="T45" s="21"/>
    </row>
    <row r="46" spans="1:20" s="17" customFormat="1" ht="34.5" customHeight="1" hidden="1">
      <c r="A46" s="152" t="s">
        <v>151</v>
      </c>
      <c r="B46" s="310">
        <f>Заявка!B29</f>
        <v>0</v>
      </c>
      <c r="C46" s="311"/>
      <c r="D46" s="311"/>
      <c r="E46" s="311"/>
      <c r="F46" s="311"/>
      <c r="G46" s="311"/>
      <c r="H46" s="312"/>
      <c r="I46" s="305">
        <f>Заявка!C29</f>
        <v>0</v>
      </c>
      <c r="J46" s="306"/>
      <c r="K46" s="307"/>
      <c r="L46" s="302"/>
      <c r="M46" s="303"/>
      <c r="N46" s="304"/>
      <c r="O46" s="304"/>
      <c r="Q46" s="21"/>
      <c r="R46" s="21"/>
      <c r="S46" s="21"/>
      <c r="T46" s="21"/>
    </row>
    <row r="47" spans="1:20" s="17" customFormat="1" ht="34.5" customHeight="1" hidden="1">
      <c r="A47" s="152" t="s">
        <v>152</v>
      </c>
      <c r="B47" s="310">
        <f>Заявка!B30</f>
        <v>0</v>
      </c>
      <c r="C47" s="311"/>
      <c r="D47" s="311"/>
      <c r="E47" s="311"/>
      <c r="F47" s="311"/>
      <c r="G47" s="311"/>
      <c r="H47" s="312"/>
      <c r="I47" s="305">
        <f>Заявка!C30</f>
        <v>0</v>
      </c>
      <c r="J47" s="306"/>
      <c r="K47" s="307"/>
      <c r="L47" s="302"/>
      <c r="M47" s="303"/>
      <c r="N47" s="304"/>
      <c r="O47" s="304"/>
      <c r="Q47" s="21"/>
      <c r="R47" s="21"/>
      <c r="S47" s="21"/>
      <c r="T47" s="21"/>
    </row>
    <row r="48" spans="1:20" s="17" customFormat="1" ht="34.5" customHeight="1" hidden="1">
      <c r="A48" s="152" t="s">
        <v>153</v>
      </c>
      <c r="B48" s="310">
        <f>Заявка!B31</f>
        <v>0</v>
      </c>
      <c r="C48" s="311"/>
      <c r="D48" s="311"/>
      <c r="E48" s="311"/>
      <c r="F48" s="311"/>
      <c r="G48" s="311"/>
      <c r="H48" s="312"/>
      <c r="I48" s="305">
        <f>Заявка!C31</f>
        <v>0</v>
      </c>
      <c r="J48" s="306"/>
      <c r="K48" s="307"/>
      <c r="L48" s="302"/>
      <c r="M48" s="303"/>
      <c r="N48" s="304"/>
      <c r="O48" s="304"/>
      <c r="Q48" s="21"/>
      <c r="R48" s="21"/>
      <c r="S48" s="21"/>
      <c r="T48" s="21"/>
    </row>
    <row r="49" spans="1:20" s="17" customFormat="1" ht="34.5" customHeight="1" hidden="1">
      <c r="A49" s="152" t="s">
        <v>154</v>
      </c>
      <c r="B49" s="310">
        <f>Заявка!B32</f>
        <v>0</v>
      </c>
      <c r="C49" s="311"/>
      <c r="D49" s="311"/>
      <c r="E49" s="311"/>
      <c r="F49" s="311"/>
      <c r="G49" s="311"/>
      <c r="H49" s="312"/>
      <c r="I49" s="305">
        <f>Заявка!C32</f>
        <v>0</v>
      </c>
      <c r="J49" s="306"/>
      <c r="K49" s="307"/>
      <c r="L49" s="302"/>
      <c r="M49" s="303"/>
      <c r="N49" s="304"/>
      <c r="O49" s="304"/>
      <c r="Q49" s="21"/>
      <c r="R49" s="21"/>
      <c r="S49" s="21"/>
      <c r="T49" s="21"/>
    </row>
    <row r="50" spans="1:20" s="17" customFormat="1" ht="34.5" customHeight="1" hidden="1">
      <c r="A50" s="152" t="s">
        <v>155</v>
      </c>
      <c r="B50" s="310">
        <f>Заявка!B33</f>
        <v>0</v>
      </c>
      <c r="C50" s="311"/>
      <c r="D50" s="311"/>
      <c r="E50" s="311"/>
      <c r="F50" s="311"/>
      <c r="G50" s="311"/>
      <c r="H50" s="312"/>
      <c r="I50" s="305">
        <f>Заявка!C33</f>
        <v>0</v>
      </c>
      <c r="J50" s="306"/>
      <c r="K50" s="307"/>
      <c r="L50" s="302"/>
      <c r="M50" s="303"/>
      <c r="N50" s="304"/>
      <c r="O50" s="304"/>
      <c r="Q50" s="21"/>
      <c r="R50" s="21"/>
      <c r="S50" s="21"/>
      <c r="T50" s="21"/>
    </row>
    <row r="51" spans="1:20" s="17" customFormat="1" ht="34.5" customHeight="1" hidden="1">
      <c r="A51" s="152" t="s">
        <v>156</v>
      </c>
      <c r="B51" s="310">
        <f>Заявка!B34</f>
        <v>0</v>
      </c>
      <c r="C51" s="311"/>
      <c r="D51" s="311"/>
      <c r="E51" s="311"/>
      <c r="F51" s="311"/>
      <c r="G51" s="311"/>
      <c r="H51" s="312"/>
      <c r="I51" s="305">
        <f>Заявка!C34</f>
        <v>0</v>
      </c>
      <c r="J51" s="306"/>
      <c r="K51" s="307"/>
      <c r="L51" s="302"/>
      <c r="M51" s="303"/>
      <c r="N51" s="304"/>
      <c r="O51" s="304"/>
      <c r="Q51" s="21"/>
      <c r="R51" s="21"/>
      <c r="S51" s="21"/>
      <c r="T51" s="21"/>
    </row>
    <row r="52" spans="1:20" s="17" customFormat="1" ht="34.5" customHeight="1" hidden="1">
      <c r="A52" s="152" t="s">
        <v>157</v>
      </c>
      <c r="B52" s="310">
        <f>Заявка!B35</f>
        <v>0</v>
      </c>
      <c r="C52" s="311"/>
      <c r="D52" s="311"/>
      <c r="E52" s="311"/>
      <c r="F52" s="311"/>
      <c r="G52" s="311"/>
      <c r="H52" s="312"/>
      <c r="I52" s="305">
        <f>Заявка!C35</f>
        <v>0</v>
      </c>
      <c r="J52" s="306"/>
      <c r="K52" s="307"/>
      <c r="L52" s="302"/>
      <c r="M52" s="303"/>
      <c r="N52" s="304"/>
      <c r="O52" s="304"/>
      <c r="Q52" s="21"/>
      <c r="R52" s="21"/>
      <c r="S52" s="21"/>
      <c r="T52" s="21"/>
    </row>
    <row r="53" spans="1:20" s="17" customFormat="1" ht="34.5" customHeight="1" hidden="1">
      <c r="A53" s="152" t="s">
        <v>158</v>
      </c>
      <c r="B53" s="310">
        <f>Заявка!B36</f>
        <v>0</v>
      </c>
      <c r="C53" s="311"/>
      <c r="D53" s="311"/>
      <c r="E53" s="311"/>
      <c r="F53" s="311"/>
      <c r="G53" s="311"/>
      <c r="H53" s="312"/>
      <c r="I53" s="305">
        <f>Заявка!C36</f>
        <v>0</v>
      </c>
      <c r="J53" s="306"/>
      <c r="K53" s="307"/>
      <c r="L53" s="302"/>
      <c r="M53" s="303"/>
      <c r="N53" s="304"/>
      <c r="O53" s="304"/>
      <c r="Q53" s="21"/>
      <c r="R53" s="21"/>
      <c r="S53" s="21"/>
      <c r="T53" s="21"/>
    </row>
    <row r="54" spans="1:20" s="17" customFormat="1" ht="34.5" customHeight="1" hidden="1">
      <c r="A54" s="152" t="s">
        <v>159</v>
      </c>
      <c r="B54" s="310">
        <f>Заявка!B37</f>
        <v>0</v>
      </c>
      <c r="C54" s="311"/>
      <c r="D54" s="311"/>
      <c r="E54" s="311"/>
      <c r="F54" s="311"/>
      <c r="G54" s="311"/>
      <c r="H54" s="312"/>
      <c r="I54" s="305">
        <f>Заявка!C37</f>
        <v>0</v>
      </c>
      <c r="J54" s="306"/>
      <c r="K54" s="307"/>
      <c r="L54" s="302"/>
      <c r="M54" s="303"/>
      <c r="N54" s="304"/>
      <c r="O54" s="304"/>
      <c r="Q54" s="21"/>
      <c r="R54" s="21"/>
      <c r="S54" s="21"/>
      <c r="T54" s="21"/>
    </row>
    <row r="55" spans="1:20" s="17" customFormat="1" ht="34.5" customHeight="1" hidden="1">
      <c r="A55" s="152" t="s">
        <v>160</v>
      </c>
      <c r="B55" s="310">
        <f>Заявка!B38</f>
        <v>0</v>
      </c>
      <c r="C55" s="311"/>
      <c r="D55" s="311"/>
      <c r="E55" s="311"/>
      <c r="F55" s="311"/>
      <c r="G55" s="311"/>
      <c r="H55" s="312"/>
      <c r="I55" s="305">
        <f>Заявка!C38</f>
        <v>0</v>
      </c>
      <c r="J55" s="306"/>
      <c r="K55" s="307"/>
      <c r="L55" s="302"/>
      <c r="M55" s="303"/>
      <c r="N55" s="304"/>
      <c r="O55" s="304"/>
      <c r="Q55" s="21"/>
      <c r="R55" s="21"/>
      <c r="S55" s="21"/>
      <c r="T55" s="21"/>
    </row>
    <row r="56" spans="1:20" s="17" customFormat="1" ht="34.5" customHeight="1" hidden="1">
      <c r="A56" s="152" t="s">
        <v>161</v>
      </c>
      <c r="B56" s="310">
        <f>Заявка!B39</f>
        <v>0</v>
      </c>
      <c r="C56" s="311"/>
      <c r="D56" s="311"/>
      <c r="E56" s="311"/>
      <c r="F56" s="311"/>
      <c r="G56" s="311"/>
      <c r="H56" s="312"/>
      <c r="I56" s="305">
        <f>Заявка!C39</f>
        <v>0</v>
      </c>
      <c r="J56" s="306"/>
      <c r="K56" s="307"/>
      <c r="L56" s="302"/>
      <c r="M56" s="303"/>
      <c r="N56" s="304"/>
      <c r="O56" s="304"/>
      <c r="Q56" s="21"/>
      <c r="R56" s="21"/>
      <c r="S56" s="21"/>
      <c r="T56" s="21"/>
    </row>
    <row r="57" spans="1:20" s="17" customFormat="1" ht="9.75" customHeight="1">
      <c r="A57" s="130"/>
      <c r="B57" s="149"/>
      <c r="C57" s="103"/>
      <c r="D57" s="103"/>
      <c r="E57" s="103"/>
      <c r="F57" s="103"/>
      <c r="G57" s="103"/>
      <c r="H57" s="149"/>
      <c r="I57" s="193"/>
      <c r="J57" s="193"/>
      <c r="K57" s="193"/>
      <c r="L57" s="194"/>
      <c r="M57" s="194"/>
      <c r="N57" s="151"/>
      <c r="O57" s="151"/>
      <c r="Q57" s="21"/>
      <c r="R57" s="21"/>
      <c r="S57" s="21"/>
      <c r="T57" s="21"/>
    </row>
    <row r="58" spans="1:20" s="17" customFormat="1" ht="18" customHeight="1">
      <c r="A58" s="17" t="s">
        <v>135</v>
      </c>
      <c r="B58" s="149"/>
      <c r="C58" s="103"/>
      <c r="D58" s="103"/>
      <c r="E58" s="103"/>
      <c r="F58" s="308"/>
      <c r="G58" s="309"/>
      <c r="H58" s="309"/>
      <c r="I58" s="309"/>
      <c r="J58" s="103"/>
      <c r="K58" s="308" t="s">
        <v>192</v>
      </c>
      <c r="L58" s="319"/>
      <c r="M58" s="150"/>
      <c r="N58" s="151"/>
      <c r="O58" s="151"/>
      <c r="Q58" s="21"/>
      <c r="R58" s="21"/>
      <c r="S58" s="21"/>
      <c r="T58" s="21"/>
    </row>
    <row r="59" spans="2:20" s="17" customFormat="1" ht="8.25" customHeight="1">
      <c r="B59" s="149"/>
      <c r="C59" s="103"/>
      <c r="D59" s="103"/>
      <c r="E59" s="103"/>
      <c r="F59" s="316" t="s">
        <v>95</v>
      </c>
      <c r="G59" s="317"/>
      <c r="H59" s="317"/>
      <c r="I59" s="317"/>
      <c r="J59" s="103"/>
      <c r="K59" s="316" t="s">
        <v>175</v>
      </c>
      <c r="L59" s="318"/>
      <c r="M59" s="150"/>
      <c r="N59" s="151"/>
      <c r="O59" s="151"/>
      <c r="Q59" s="21"/>
      <c r="R59" s="21"/>
      <c r="S59" s="21"/>
      <c r="T59" s="21"/>
    </row>
    <row r="60" spans="1:20" s="17" customFormat="1" ht="18" customHeight="1">
      <c r="A60" s="17" t="s">
        <v>188</v>
      </c>
      <c r="E60" s="19"/>
      <c r="F60" s="308"/>
      <c r="G60" s="309"/>
      <c r="H60" s="309"/>
      <c r="I60" s="309"/>
      <c r="J60" s="103"/>
      <c r="K60" s="308" t="s">
        <v>193</v>
      </c>
      <c r="L60" s="319"/>
      <c r="M60" s="150"/>
      <c r="N60" s="151"/>
      <c r="O60" s="151"/>
      <c r="Q60" s="21"/>
      <c r="R60" s="21"/>
      <c r="S60" s="21"/>
      <c r="T60" s="21"/>
    </row>
    <row r="61" spans="1:20" s="17" customFormat="1" ht="15" customHeight="1">
      <c r="A61" s="17" t="s">
        <v>189</v>
      </c>
      <c r="B61" s="21"/>
      <c r="C61" s="21"/>
      <c r="D61" s="21"/>
      <c r="E61" s="53"/>
      <c r="F61" s="316" t="s">
        <v>95</v>
      </c>
      <c r="G61" s="317"/>
      <c r="H61" s="317"/>
      <c r="I61" s="317"/>
      <c r="J61" s="103"/>
      <c r="K61" s="316" t="s">
        <v>175</v>
      </c>
      <c r="L61" s="318"/>
      <c r="M61" s="150"/>
      <c r="N61" s="151"/>
      <c r="O61" s="151"/>
      <c r="Q61" s="21"/>
      <c r="R61" s="21"/>
      <c r="S61" s="21"/>
      <c r="T61" s="21"/>
    </row>
    <row r="62" spans="1:20" s="17" customFormat="1" ht="18" customHeight="1">
      <c r="A62" s="17" t="s">
        <v>136</v>
      </c>
      <c r="B62" s="149"/>
      <c r="C62" s="103"/>
      <c r="D62" s="103"/>
      <c r="E62" s="103"/>
      <c r="F62" s="308"/>
      <c r="G62" s="309"/>
      <c r="H62" s="309"/>
      <c r="I62" s="309"/>
      <c r="J62" s="103"/>
      <c r="K62" s="308" t="s">
        <v>194</v>
      </c>
      <c r="L62" s="319"/>
      <c r="M62" s="150"/>
      <c r="N62" s="151"/>
      <c r="O62" s="151"/>
      <c r="Q62" s="21"/>
      <c r="R62" s="21"/>
      <c r="S62" s="21"/>
      <c r="T62" s="21"/>
    </row>
    <row r="63" spans="1:20" s="17" customFormat="1" ht="8.25" customHeight="1">
      <c r="A63" s="130"/>
      <c r="B63" s="149"/>
      <c r="C63" s="103"/>
      <c r="D63" s="103"/>
      <c r="E63" s="103"/>
      <c r="F63" s="316" t="s">
        <v>95</v>
      </c>
      <c r="G63" s="317"/>
      <c r="H63" s="317"/>
      <c r="I63" s="317"/>
      <c r="J63" s="103"/>
      <c r="K63" s="316" t="s">
        <v>175</v>
      </c>
      <c r="L63" s="318"/>
      <c r="M63" s="150"/>
      <c r="N63" s="151"/>
      <c r="O63" s="151"/>
      <c r="Q63" s="21"/>
      <c r="R63" s="21"/>
      <c r="S63" s="21"/>
      <c r="T63" s="21"/>
    </row>
    <row r="64" spans="1:20" s="17" customFormat="1" ht="18" customHeight="1">
      <c r="A64" s="130"/>
      <c r="B64" s="149"/>
      <c r="C64" s="103"/>
      <c r="D64" s="103"/>
      <c r="E64" s="103"/>
      <c r="F64" s="308"/>
      <c r="G64" s="309"/>
      <c r="H64" s="309"/>
      <c r="I64" s="309"/>
      <c r="J64" s="103"/>
      <c r="K64" s="308" t="s">
        <v>195</v>
      </c>
      <c r="L64" s="319"/>
      <c r="M64" s="150"/>
      <c r="N64" s="151"/>
      <c r="O64" s="151"/>
      <c r="Q64" s="21"/>
      <c r="R64" s="21"/>
      <c r="S64" s="21"/>
      <c r="T64" s="21"/>
    </row>
    <row r="65" spans="1:20" s="17" customFormat="1" ht="8.25" customHeight="1">
      <c r="A65" s="130"/>
      <c r="B65" s="149"/>
      <c r="C65" s="103"/>
      <c r="D65" s="103"/>
      <c r="E65" s="103"/>
      <c r="F65" s="316" t="s">
        <v>95</v>
      </c>
      <c r="G65" s="317"/>
      <c r="H65" s="317"/>
      <c r="I65" s="317"/>
      <c r="J65" s="103"/>
      <c r="K65" s="316" t="s">
        <v>175</v>
      </c>
      <c r="L65" s="318"/>
      <c r="M65" s="150"/>
      <c r="N65" s="151"/>
      <c r="O65" s="151"/>
      <c r="Q65" s="21"/>
      <c r="R65" s="21"/>
      <c r="S65" s="21"/>
      <c r="T65" s="21"/>
    </row>
    <row r="66" spans="1:20" s="17" customFormat="1" ht="18" customHeight="1">
      <c r="A66" s="130"/>
      <c r="B66" s="149"/>
      <c r="C66" s="103"/>
      <c r="D66" s="103"/>
      <c r="E66" s="103"/>
      <c r="F66" s="313"/>
      <c r="G66" s="314"/>
      <c r="H66" s="314"/>
      <c r="I66" s="314"/>
      <c r="J66" s="103"/>
      <c r="K66" s="313"/>
      <c r="L66" s="315"/>
      <c r="M66" s="150"/>
      <c r="N66" s="151"/>
      <c r="O66" s="151"/>
      <c r="Q66" s="21"/>
      <c r="R66" s="21"/>
      <c r="S66" s="21"/>
      <c r="T66" s="21"/>
    </row>
    <row r="67" spans="1:20" s="17" customFormat="1" ht="18" customHeight="1">
      <c r="A67" s="130"/>
      <c r="B67" s="149"/>
      <c r="C67" s="103"/>
      <c r="D67" s="103"/>
      <c r="E67" s="103"/>
      <c r="F67" s="313"/>
      <c r="G67" s="314"/>
      <c r="H67" s="314"/>
      <c r="I67" s="314"/>
      <c r="J67" s="103"/>
      <c r="K67" s="313"/>
      <c r="L67" s="315"/>
      <c r="M67" s="150"/>
      <c r="N67" s="151"/>
      <c r="O67" s="151"/>
      <c r="Q67" s="21"/>
      <c r="R67" s="21"/>
      <c r="S67" s="21"/>
      <c r="T67" s="21"/>
    </row>
    <row r="68" spans="1:20" s="17" customFormat="1" ht="18" customHeight="1">
      <c r="A68" s="130"/>
      <c r="B68" s="149"/>
      <c r="C68" s="103"/>
      <c r="D68" s="103"/>
      <c r="E68" s="103"/>
      <c r="F68" s="313"/>
      <c r="G68" s="314"/>
      <c r="H68" s="314"/>
      <c r="I68" s="314"/>
      <c r="J68" s="103"/>
      <c r="K68" s="313"/>
      <c r="L68" s="315"/>
      <c r="M68" s="150"/>
      <c r="N68" s="151"/>
      <c r="O68" s="151"/>
      <c r="Q68" s="21"/>
      <c r="R68" s="21"/>
      <c r="S68" s="21"/>
      <c r="T68" s="21"/>
    </row>
    <row r="69" spans="1:20" s="17" customFormat="1" ht="18" customHeight="1">
      <c r="A69" s="130"/>
      <c r="B69" s="149"/>
      <c r="C69" s="103"/>
      <c r="D69" s="103"/>
      <c r="E69" s="103"/>
      <c r="F69" s="313"/>
      <c r="G69" s="314"/>
      <c r="H69" s="314"/>
      <c r="I69" s="314"/>
      <c r="J69" s="103"/>
      <c r="K69" s="313"/>
      <c r="L69" s="315"/>
      <c r="M69" s="150"/>
      <c r="N69" s="151"/>
      <c r="O69" s="151"/>
      <c r="Q69" s="21"/>
      <c r="R69" s="21"/>
      <c r="S69" s="21"/>
      <c r="T69" s="21"/>
    </row>
    <row r="70" spans="1:20" s="17" customFormat="1" ht="18" customHeight="1">
      <c r="A70" s="130"/>
      <c r="B70" s="149"/>
      <c r="C70" s="103"/>
      <c r="D70" s="103"/>
      <c r="E70" s="103"/>
      <c r="F70" s="103"/>
      <c r="G70" s="103"/>
      <c r="H70" s="149"/>
      <c r="I70" s="103"/>
      <c r="J70" s="103"/>
      <c r="K70" s="313"/>
      <c r="L70" s="315"/>
      <c r="M70" s="150"/>
      <c r="N70" s="151"/>
      <c r="O70" s="151"/>
      <c r="Q70" s="21"/>
      <c r="R70" s="21"/>
      <c r="S70" s="21"/>
      <c r="T70" s="21"/>
    </row>
    <row r="71" spans="1:20" s="17" customFormat="1" ht="18" customHeight="1">
      <c r="A71" s="130"/>
      <c r="B71" s="149"/>
      <c r="C71" s="103"/>
      <c r="D71" s="103"/>
      <c r="E71" s="103"/>
      <c r="F71" s="103"/>
      <c r="G71" s="103"/>
      <c r="H71" s="149"/>
      <c r="I71" s="103"/>
      <c r="J71" s="103"/>
      <c r="K71" s="103"/>
      <c r="L71" s="150"/>
      <c r="M71" s="150"/>
      <c r="N71" s="151"/>
      <c r="O71" s="151"/>
      <c r="Q71" s="21"/>
      <c r="R71" s="21"/>
      <c r="S71" s="21"/>
      <c r="T71" s="21"/>
    </row>
    <row r="72" spans="1:20" s="17" customFormat="1" ht="34.5" customHeight="1">
      <c r="A72" s="130"/>
      <c r="B72" s="149"/>
      <c r="C72" s="103"/>
      <c r="D72" s="103"/>
      <c r="E72" s="103"/>
      <c r="F72" s="103"/>
      <c r="G72" s="103"/>
      <c r="H72" s="149"/>
      <c r="I72" s="103"/>
      <c r="J72" s="103"/>
      <c r="K72" s="103"/>
      <c r="L72" s="150"/>
      <c r="M72" s="150"/>
      <c r="N72" s="151"/>
      <c r="O72" s="151"/>
      <c r="Q72" s="21"/>
      <c r="R72" s="21"/>
      <c r="S72" s="21"/>
      <c r="T72" s="21"/>
    </row>
    <row r="73" spans="1:20" s="17" customFormat="1" ht="34.5" customHeight="1">
      <c r="A73" s="130"/>
      <c r="B73" s="149"/>
      <c r="C73" s="103"/>
      <c r="D73" s="103"/>
      <c r="E73" s="103"/>
      <c r="F73" s="103"/>
      <c r="G73" s="103"/>
      <c r="H73" s="149"/>
      <c r="I73" s="103"/>
      <c r="J73" s="103"/>
      <c r="K73" s="103"/>
      <c r="L73" s="150"/>
      <c r="M73" s="150"/>
      <c r="N73" s="151"/>
      <c r="O73" s="151"/>
      <c r="Q73" s="21"/>
      <c r="R73" s="21"/>
      <c r="S73" s="21"/>
      <c r="T73" s="21"/>
    </row>
    <row r="74" spans="1:20" s="17" customFormat="1" ht="34.5" customHeight="1">
      <c r="A74" s="130"/>
      <c r="B74" s="149"/>
      <c r="C74" s="103"/>
      <c r="D74" s="103"/>
      <c r="E74" s="103"/>
      <c r="F74" s="103"/>
      <c r="G74" s="103"/>
      <c r="H74" s="149"/>
      <c r="I74" s="103"/>
      <c r="J74" s="103"/>
      <c r="K74" s="103"/>
      <c r="L74" s="150"/>
      <c r="M74" s="150"/>
      <c r="N74" s="151"/>
      <c r="O74" s="151"/>
      <c r="Q74" s="21"/>
      <c r="R74" s="21"/>
      <c r="S74" s="21"/>
      <c r="T74" s="21"/>
    </row>
    <row r="75" spans="1:20" s="17" customFormat="1" ht="34.5" customHeight="1">
      <c r="A75" s="130"/>
      <c r="B75" s="149"/>
      <c r="C75" s="103"/>
      <c r="D75" s="103"/>
      <c r="E75" s="103"/>
      <c r="F75" s="103"/>
      <c r="G75" s="103"/>
      <c r="H75" s="149"/>
      <c r="I75" s="103"/>
      <c r="J75" s="103"/>
      <c r="K75" s="103"/>
      <c r="L75" s="150"/>
      <c r="M75" s="150"/>
      <c r="N75" s="151"/>
      <c r="O75" s="151"/>
      <c r="Q75" s="21"/>
      <c r="R75" s="21"/>
      <c r="S75" s="21"/>
      <c r="T75" s="21"/>
    </row>
    <row r="76" spans="1:20" s="17" customFormat="1" ht="34.5" customHeight="1">
      <c r="A76" s="130"/>
      <c r="B76" s="149"/>
      <c r="C76" s="103"/>
      <c r="D76" s="103"/>
      <c r="E76" s="103"/>
      <c r="F76" s="103"/>
      <c r="G76" s="103"/>
      <c r="H76" s="149"/>
      <c r="I76" s="103"/>
      <c r="J76" s="103"/>
      <c r="K76" s="103"/>
      <c r="L76" s="150"/>
      <c r="M76" s="150"/>
      <c r="N76" s="151"/>
      <c r="O76" s="151"/>
      <c r="Q76" s="21"/>
      <c r="R76" s="21"/>
      <c r="S76" s="21"/>
      <c r="T76" s="21"/>
    </row>
    <row r="77" spans="1:20" s="17" customFormat="1" ht="34.5" customHeight="1">
      <c r="A77" s="130"/>
      <c r="B77" s="149"/>
      <c r="C77" s="103"/>
      <c r="D77" s="103"/>
      <c r="E77" s="103"/>
      <c r="F77" s="103"/>
      <c r="G77" s="103"/>
      <c r="H77" s="149"/>
      <c r="I77" s="103"/>
      <c r="J77" s="103"/>
      <c r="K77" s="103"/>
      <c r="L77" s="150"/>
      <c r="M77" s="150"/>
      <c r="N77" s="151"/>
      <c r="O77" s="151"/>
      <c r="Q77" s="21"/>
      <c r="R77" s="21"/>
      <c r="S77" s="21"/>
      <c r="T77" s="21"/>
    </row>
    <row r="78" spans="1:20" s="17" customFormat="1" ht="34.5" customHeight="1">
      <c r="A78" s="130"/>
      <c r="B78" s="149"/>
      <c r="C78" s="103"/>
      <c r="D78" s="103"/>
      <c r="E78" s="103"/>
      <c r="F78" s="103"/>
      <c r="G78" s="103"/>
      <c r="H78" s="149"/>
      <c r="I78" s="103"/>
      <c r="J78" s="103"/>
      <c r="K78" s="103"/>
      <c r="L78" s="150"/>
      <c r="M78" s="150"/>
      <c r="N78" s="151"/>
      <c r="O78" s="151"/>
      <c r="Q78" s="21"/>
      <c r="R78" s="21"/>
      <c r="S78" s="21"/>
      <c r="T78" s="21"/>
    </row>
    <row r="79" spans="1:20" s="17" customFormat="1" ht="34.5" customHeight="1">
      <c r="A79" s="130"/>
      <c r="B79" s="149"/>
      <c r="C79" s="103"/>
      <c r="D79" s="103"/>
      <c r="E79" s="103"/>
      <c r="F79" s="103"/>
      <c r="G79" s="103"/>
      <c r="H79" s="149"/>
      <c r="I79" s="103"/>
      <c r="J79" s="103"/>
      <c r="K79" s="103"/>
      <c r="L79" s="150"/>
      <c r="M79" s="150"/>
      <c r="N79" s="151"/>
      <c r="O79" s="151"/>
      <c r="Q79" s="21"/>
      <c r="R79" s="21"/>
      <c r="S79" s="21"/>
      <c r="T79" s="21"/>
    </row>
    <row r="80" spans="1:20" s="17" customFormat="1" ht="15.75">
      <c r="A80" s="54"/>
      <c r="L80" s="123"/>
      <c r="M80" s="123"/>
      <c r="Q80" s="21"/>
      <c r="R80" s="21"/>
      <c r="S80" s="21"/>
      <c r="T80" s="21"/>
    </row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="17" customFormat="1" ht="15.75"/>
    <row r="97" s="17" customFormat="1" ht="15.75"/>
    <row r="98" s="17" customFormat="1" ht="15.75"/>
    <row r="99" s="17" customFormat="1" ht="15.75"/>
    <row r="100" s="17" customFormat="1" ht="15.75"/>
    <row r="101" s="17" customFormat="1" ht="15.75"/>
    <row r="102" s="17" customFormat="1" ht="15.75"/>
    <row r="103" s="17" customFormat="1" ht="15.75"/>
    <row r="104" s="17" customFormat="1" ht="15.75"/>
    <row r="105" s="17" customFormat="1" ht="15.75"/>
    <row r="106" s="17" customFormat="1" ht="15.75"/>
    <row r="107" s="17" customFormat="1" ht="15.75"/>
    <row r="108" s="17" customFormat="1" ht="15.75"/>
    <row r="109" s="17" customFormat="1" ht="15.75"/>
    <row r="110" s="17" customFormat="1" ht="15.75"/>
    <row r="111" s="17" customFormat="1" ht="15.75"/>
    <row r="112" s="17" customFormat="1" ht="15.75"/>
    <row r="113" s="17" customFormat="1" ht="15.75"/>
    <row r="114" s="17" customFormat="1" ht="15.75"/>
    <row r="115" s="17" customFormat="1" ht="15.75"/>
    <row r="116" s="17" customFormat="1" ht="15.75"/>
    <row r="117" s="17" customFormat="1" ht="15.75"/>
    <row r="118" s="17" customFormat="1" ht="15.75"/>
    <row r="119" s="17" customFormat="1" ht="15.75"/>
    <row r="120" s="17" customFormat="1" ht="15.75"/>
  </sheetData>
  <sheetProtection/>
  <mergeCells count="181">
    <mergeCell ref="F14:O14"/>
    <mergeCell ref="K61:L61"/>
    <mergeCell ref="K58:L58"/>
    <mergeCell ref="F58:I58"/>
    <mergeCell ref="F60:I60"/>
    <mergeCell ref="F61:I61"/>
    <mergeCell ref="I55:K55"/>
    <mergeCell ref="I56:K56"/>
    <mergeCell ref="K60:L60"/>
    <mergeCell ref="I48:K48"/>
    <mergeCell ref="F8:O9"/>
    <mergeCell ref="F10:O11"/>
    <mergeCell ref="F12:O13"/>
    <mergeCell ref="I50:K50"/>
    <mergeCell ref="I53:K53"/>
    <mergeCell ref="I54:K54"/>
    <mergeCell ref="I44:K44"/>
    <mergeCell ref="I45:K45"/>
    <mergeCell ref="I46:K46"/>
    <mergeCell ref="I47:K47"/>
    <mergeCell ref="I32:K32"/>
    <mergeCell ref="I33:K33"/>
    <mergeCell ref="I34:K34"/>
    <mergeCell ref="I35:K35"/>
    <mergeCell ref="I36:K36"/>
    <mergeCell ref="I37:K37"/>
    <mergeCell ref="B56:H56"/>
    <mergeCell ref="B50:H50"/>
    <mergeCell ref="B46:H46"/>
    <mergeCell ref="B47:H47"/>
    <mergeCell ref="B49:H49"/>
    <mergeCell ref="I22:K22"/>
    <mergeCell ref="I23:K23"/>
    <mergeCell ref="I24:K24"/>
    <mergeCell ref="I25:K25"/>
    <mergeCell ref="I26:K26"/>
    <mergeCell ref="B55:H55"/>
    <mergeCell ref="B35:H35"/>
    <mergeCell ref="B36:H36"/>
    <mergeCell ref="B37:H37"/>
    <mergeCell ref="B38:H38"/>
    <mergeCell ref="B39:H39"/>
    <mergeCell ref="B45:H45"/>
    <mergeCell ref="B44:H44"/>
    <mergeCell ref="B53:H53"/>
    <mergeCell ref="B48:H48"/>
    <mergeCell ref="L35:M35"/>
    <mergeCell ref="B41:H41"/>
    <mergeCell ref="L46:M46"/>
    <mergeCell ref="L49:M49"/>
    <mergeCell ref="B51:H51"/>
    <mergeCell ref="B52:H52"/>
    <mergeCell ref="I38:K38"/>
    <mergeCell ref="I39:K39"/>
    <mergeCell ref="I41:K41"/>
    <mergeCell ref="I42:K42"/>
    <mergeCell ref="F63:I63"/>
    <mergeCell ref="F59:I59"/>
    <mergeCell ref="K59:L59"/>
    <mergeCell ref="A5:O5"/>
    <mergeCell ref="L23:M23"/>
    <mergeCell ref="N23:O23"/>
    <mergeCell ref="N31:O31"/>
    <mergeCell ref="L32:M32"/>
    <mergeCell ref="B40:H40"/>
    <mergeCell ref="K62:L62"/>
    <mergeCell ref="A1:G1"/>
    <mergeCell ref="A2:G2"/>
    <mergeCell ref="N1:O1"/>
    <mergeCell ref="A4:O4"/>
    <mergeCell ref="A7:O7"/>
    <mergeCell ref="A20:A21"/>
    <mergeCell ref="N20:O21"/>
    <mergeCell ref="L20:M21"/>
    <mergeCell ref="B20:H21"/>
    <mergeCell ref="I20:K21"/>
    <mergeCell ref="L22:M22"/>
    <mergeCell ref="N22:O22"/>
    <mergeCell ref="L24:M24"/>
    <mergeCell ref="N24:O24"/>
    <mergeCell ref="N30:O30"/>
    <mergeCell ref="B29:H29"/>
    <mergeCell ref="B30:H30"/>
    <mergeCell ref="B22:H22"/>
    <mergeCell ref="B23:H23"/>
    <mergeCell ref="B24:H24"/>
    <mergeCell ref="L25:M25"/>
    <mergeCell ref="N25:O25"/>
    <mergeCell ref="L26:M26"/>
    <mergeCell ref="N26:O26"/>
    <mergeCell ref="B26:H26"/>
    <mergeCell ref="L30:M30"/>
    <mergeCell ref="B25:H25"/>
    <mergeCell ref="I28:K28"/>
    <mergeCell ref="I29:K29"/>
    <mergeCell ref="I30:K30"/>
    <mergeCell ref="L29:M29"/>
    <mergeCell ref="N29:O29"/>
    <mergeCell ref="F65:I65"/>
    <mergeCell ref="F66:I66"/>
    <mergeCell ref="K65:L65"/>
    <mergeCell ref="K66:L66"/>
    <mergeCell ref="F64:I64"/>
    <mergeCell ref="K64:L64"/>
    <mergeCell ref="L31:M31"/>
    <mergeCell ref="K63:L63"/>
    <mergeCell ref="B33:H33"/>
    <mergeCell ref="B34:H34"/>
    <mergeCell ref="I31:K31"/>
    <mergeCell ref="L27:M27"/>
    <mergeCell ref="N27:O27"/>
    <mergeCell ref="L28:M28"/>
    <mergeCell ref="N28:O28"/>
    <mergeCell ref="B27:H27"/>
    <mergeCell ref="B28:H28"/>
    <mergeCell ref="I27:K27"/>
    <mergeCell ref="L38:M38"/>
    <mergeCell ref="N38:O38"/>
    <mergeCell ref="L39:M39"/>
    <mergeCell ref="N32:O32"/>
    <mergeCell ref="B31:H31"/>
    <mergeCell ref="B32:H32"/>
    <mergeCell ref="L33:M33"/>
    <mergeCell ref="N33:O33"/>
    <mergeCell ref="L34:M34"/>
    <mergeCell ref="N34:O34"/>
    <mergeCell ref="F67:I67"/>
    <mergeCell ref="K67:L67"/>
    <mergeCell ref="K70:L70"/>
    <mergeCell ref="N35:O35"/>
    <mergeCell ref="L37:M37"/>
    <mergeCell ref="N37:O37"/>
    <mergeCell ref="F68:I68"/>
    <mergeCell ref="F69:I69"/>
    <mergeCell ref="K68:L68"/>
    <mergeCell ref="K69:L69"/>
    <mergeCell ref="N40:O40"/>
    <mergeCell ref="L41:M41"/>
    <mergeCell ref="N41:O41"/>
    <mergeCell ref="I40:K40"/>
    <mergeCell ref="L42:M42"/>
    <mergeCell ref="N42:O42"/>
    <mergeCell ref="I43:K43"/>
    <mergeCell ref="L48:M48"/>
    <mergeCell ref="N48:O48"/>
    <mergeCell ref="F62:I62"/>
    <mergeCell ref="B42:H42"/>
    <mergeCell ref="B43:H43"/>
    <mergeCell ref="L44:M44"/>
    <mergeCell ref="N44:O44"/>
    <mergeCell ref="L45:M45"/>
    <mergeCell ref="B54:H54"/>
    <mergeCell ref="N45:O45"/>
    <mergeCell ref="I52:K52"/>
    <mergeCell ref="L55:M55"/>
    <mergeCell ref="N55:O55"/>
    <mergeCell ref="L52:M52"/>
    <mergeCell ref="N52:O52"/>
    <mergeCell ref="L53:M53"/>
    <mergeCell ref="N53:O53"/>
    <mergeCell ref="N47:O47"/>
    <mergeCell ref="N43:O43"/>
    <mergeCell ref="N39:O39"/>
    <mergeCell ref="L43:M43"/>
    <mergeCell ref="L40:M40"/>
    <mergeCell ref="I51:K51"/>
    <mergeCell ref="L50:M50"/>
    <mergeCell ref="N50:O50"/>
    <mergeCell ref="L51:M51"/>
    <mergeCell ref="N51:O51"/>
    <mergeCell ref="I49:K49"/>
    <mergeCell ref="L56:M56"/>
    <mergeCell ref="N56:O56"/>
    <mergeCell ref="L54:M54"/>
    <mergeCell ref="N54:O54"/>
    <mergeCell ref="A17:O18"/>
    <mergeCell ref="L36:M36"/>
    <mergeCell ref="N36:O36"/>
    <mergeCell ref="N49:O49"/>
    <mergeCell ref="N46:O46"/>
    <mergeCell ref="L47:M4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13.375" style="0" customWidth="1"/>
    <col min="9" max="9" width="15.125" style="0" customWidth="1"/>
  </cols>
  <sheetData>
    <row r="1" spans="1:10" ht="12.75">
      <c r="A1" s="55"/>
      <c r="C1" s="56"/>
      <c r="D1" s="57"/>
      <c r="E1" s="58"/>
      <c r="F1" s="58"/>
      <c r="G1" s="58"/>
      <c r="H1" s="58"/>
      <c r="I1" s="58"/>
      <c r="J1" s="58"/>
    </row>
    <row r="2" spans="1:10" ht="16.5" thickBot="1">
      <c r="A2" s="59" t="e">
        <f>CONCATENATE(A19,A21)</f>
        <v>#REF!</v>
      </c>
      <c r="C2" s="56"/>
      <c r="D2" s="57"/>
      <c r="E2" s="58"/>
      <c r="F2" s="58"/>
      <c r="G2" s="58"/>
      <c r="H2" s="58"/>
      <c r="I2" s="58"/>
      <c r="J2" s="58"/>
    </row>
    <row r="3" spans="1:10" ht="13.5" thickBot="1">
      <c r="A3" s="60" t="s">
        <v>102</v>
      </c>
      <c r="B3" s="60" t="s">
        <v>103</v>
      </c>
      <c r="C3" s="61" t="s">
        <v>104</v>
      </c>
      <c r="D3" s="62" t="s">
        <v>105</v>
      </c>
      <c r="E3" s="63" t="s">
        <v>106</v>
      </c>
      <c r="F3" s="64" t="s">
        <v>107</v>
      </c>
      <c r="G3" s="65" t="s">
        <v>108</v>
      </c>
      <c r="H3" s="63" t="s">
        <v>109</v>
      </c>
      <c r="I3" s="64" t="s">
        <v>110</v>
      </c>
      <c r="J3" s="66" t="s">
        <v>111</v>
      </c>
    </row>
    <row r="4" spans="1:10" ht="12.75">
      <c r="A4" s="67" t="e">
        <f>TRUNC(#REF!/100000000,0)</f>
        <v>#REF!</v>
      </c>
      <c r="B4" s="68" t="e">
        <f>TRUNC(#REF!/10000000,0)</f>
        <v>#REF!</v>
      </c>
      <c r="C4" s="69" t="e">
        <f>TRUNC(#REF!/1000000,0)</f>
        <v>#REF!</v>
      </c>
      <c r="D4" s="67" t="e">
        <f>TRUNC(#REF!/100000,0)</f>
        <v>#REF!</v>
      </c>
      <c r="E4" s="68" t="e">
        <f>TRUNC(#REF!/10000,0)</f>
        <v>#REF!</v>
      </c>
      <c r="F4" s="69" t="e">
        <f>TRUNC(#REF!/1000,0)</f>
        <v>#REF!</v>
      </c>
      <c r="G4" s="67" t="e">
        <f>TRUNC(#REF!/100,0)</f>
        <v>#REF!</v>
      </c>
      <c r="H4" s="68" t="e">
        <f>TRUNC(#REF!/10,0)</f>
        <v>#REF!</v>
      </c>
      <c r="I4" s="69" t="e">
        <f>TRUNC(#REF!/1,0)</f>
        <v>#REF!</v>
      </c>
      <c r="J4" s="70" t="e">
        <f>ROUND((#REF!-I4)*100,0)</f>
        <v>#REF!</v>
      </c>
    </row>
    <row r="5" spans="1:10" ht="13.5" thickBot="1">
      <c r="A5" s="71" t="e">
        <f>A4</f>
        <v>#REF!</v>
      </c>
      <c r="B5" s="72" t="e">
        <f>B4-A4*10</f>
        <v>#REF!</v>
      </c>
      <c r="C5" s="73" t="e">
        <f>C4-B4*10</f>
        <v>#REF!</v>
      </c>
      <c r="D5" s="74" t="e">
        <f aca="true" t="shared" si="0" ref="D5:I5">D4-C4*10</f>
        <v>#REF!</v>
      </c>
      <c r="E5" s="72" t="e">
        <f>E4-D4*10</f>
        <v>#REF!</v>
      </c>
      <c r="F5" s="73" t="e">
        <f t="shared" si="0"/>
        <v>#REF!</v>
      </c>
      <c r="G5" s="74" t="e">
        <f t="shared" si="0"/>
        <v>#REF!</v>
      </c>
      <c r="H5" s="72" t="e">
        <f t="shared" si="0"/>
        <v>#REF!</v>
      </c>
      <c r="I5" s="73" t="e">
        <f t="shared" si="0"/>
        <v>#REF!</v>
      </c>
      <c r="J5" s="75" t="e">
        <f>IF(J4&lt;=9,0,"")</f>
        <v>#REF!</v>
      </c>
    </row>
    <row r="6" spans="1:10" ht="12.75">
      <c r="A6" s="76" t="e">
        <f>IF(A5=0,"",IF(A5=1,"сто",A7))</f>
        <v>#REF!</v>
      </c>
      <c r="B6" s="77" t="e">
        <f>IF(B5=0,"",IF(B5=1,IF(C5=0,"десять",""),B7))</f>
        <v>#REF!</v>
      </c>
      <c r="C6" s="78" t="e">
        <f>IF(C5=1,IF(B5=1,"одиннадцать","один"),C7)</f>
        <v>#REF!</v>
      </c>
      <c r="D6" s="76" t="e">
        <f>IF(D5=0,"",IF(D5=1,"сто",D7))</f>
        <v>#REF!</v>
      </c>
      <c r="E6" s="77" t="e">
        <f>IF(E5=0,"",IF(E5=1,IF(F5=0,"десять",""),E7))</f>
        <v>#REF!</v>
      </c>
      <c r="F6" s="78" t="e">
        <f>IF(F5=1,IF(E5=1,"одиннадцать","одна"),F7)</f>
        <v>#REF!</v>
      </c>
      <c r="G6" s="76" t="e">
        <f>IF(G5=0,"",IF(G5=1,"сто",G7))</f>
        <v>#REF!</v>
      </c>
      <c r="H6" s="77" t="e">
        <f>IF(H5=0,"",IF(H5=1,IF(I5=0,"десять",""),H7))</f>
        <v>#REF!</v>
      </c>
      <c r="I6" s="78" t="e">
        <f>IF(I5=1,IF(H5=1,"одиннадцать","один"),I7)</f>
        <v>#REF!</v>
      </c>
      <c r="J6" s="79"/>
    </row>
    <row r="7" spans="1:10" ht="12.75">
      <c r="A7" s="80" t="e">
        <f>IF(A5=2,"двести",A8)</f>
        <v>#REF!</v>
      </c>
      <c r="B7" s="81" t="e">
        <f>IF(B5=2,"двадцать",B8)</f>
        <v>#REF!</v>
      </c>
      <c r="C7" s="82" t="e">
        <f>IF(C5=2,IF(B5=1,"двенадцать","две"),C8)</f>
        <v>#REF!</v>
      </c>
      <c r="D7" s="80" t="e">
        <f>IF(D5=2,"двести",D8)</f>
        <v>#REF!</v>
      </c>
      <c r="E7" s="81" t="e">
        <f>IF(E5=2,"двадцать",E8)</f>
        <v>#REF!</v>
      </c>
      <c r="F7" s="82" t="e">
        <f>IF(F5=2,IF(E5=1,"двенадцать","две"),F8)</f>
        <v>#REF!</v>
      </c>
      <c r="G7" s="80" t="e">
        <f>IF(G5=2,"двести",G8)</f>
        <v>#REF!</v>
      </c>
      <c r="H7" s="81" t="e">
        <f>IF(H5=2,"двадцать",H8)</f>
        <v>#REF!</v>
      </c>
      <c r="I7" s="82" t="e">
        <f>IF(I5=2,IF(H5=1,"двенадцать","два"),I8)</f>
        <v>#REF!</v>
      </c>
      <c r="J7" s="83"/>
    </row>
    <row r="8" spans="1:10" ht="12.75">
      <c r="A8" s="80" t="e">
        <f>IF(A5=3,"триста",A9)</f>
        <v>#REF!</v>
      </c>
      <c r="B8" s="81" t="e">
        <f>IF(B5=3,"тридцать",B9)</f>
        <v>#REF!</v>
      </c>
      <c r="C8" s="82" t="e">
        <f>IF(C5=3,IF(B5=1,"тринадцать","три"),C9)</f>
        <v>#REF!</v>
      </c>
      <c r="D8" s="80" t="e">
        <f>IF(D5=3,"триста",D9)</f>
        <v>#REF!</v>
      </c>
      <c r="E8" s="81" t="e">
        <f>IF(E5=3,"тридцать",E9)</f>
        <v>#REF!</v>
      </c>
      <c r="F8" s="82" t="e">
        <f>IF(F5=3,IF(E5=1,"тринадцать","три"),F9)</f>
        <v>#REF!</v>
      </c>
      <c r="G8" s="80" t="e">
        <f>IF(G5=3,"триста",G9)</f>
        <v>#REF!</v>
      </c>
      <c r="H8" s="81" t="e">
        <f>IF(H5=3,"тридцать",H9)</f>
        <v>#REF!</v>
      </c>
      <c r="I8" s="82" t="e">
        <f>IF(I5=3,IF(H5=1,"тринадцать","три"),I9)</f>
        <v>#REF!</v>
      </c>
      <c r="J8" s="83"/>
    </row>
    <row r="9" spans="1:10" ht="12.75">
      <c r="A9" s="80" t="e">
        <f>IF(A5=4,"четыреста",A10)</f>
        <v>#REF!</v>
      </c>
      <c r="B9" s="81" t="e">
        <f>IF(B5=4,"сорок",B10)</f>
        <v>#REF!</v>
      </c>
      <c r="C9" s="82" t="e">
        <f>IF(C5=4,IF(B5=1,"четырнадцать","четыре"),C10)</f>
        <v>#REF!</v>
      </c>
      <c r="D9" s="80" t="e">
        <f>IF(D5=4,"четыреста",D10)</f>
        <v>#REF!</v>
      </c>
      <c r="E9" s="81" t="e">
        <f>IF(E5=4,"сорок",E10)</f>
        <v>#REF!</v>
      </c>
      <c r="F9" s="82" t="e">
        <f>IF(F5=4,IF(E5=1,"четырнадцать","четыре"),F10)</f>
        <v>#REF!</v>
      </c>
      <c r="G9" s="80" t="e">
        <f>IF(G5=4,"четыреста",G10)</f>
        <v>#REF!</v>
      </c>
      <c r="H9" s="81" t="e">
        <f>IF(H5=4,"сорок",H10)</f>
        <v>#REF!</v>
      </c>
      <c r="I9" s="82" t="e">
        <f>IF(I5=4,IF(H5=1,"четырнадцать","четыре"),I10)</f>
        <v>#REF!</v>
      </c>
      <c r="J9" s="83"/>
    </row>
    <row r="10" spans="1:10" ht="12.75">
      <c r="A10" s="80" t="e">
        <f>IF(A5=5,"пятьсот",A11)</f>
        <v>#REF!</v>
      </c>
      <c r="B10" s="81" t="e">
        <f>IF(B5=5,"пятьдесят",B11)</f>
        <v>#REF!</v>
      </c>
      <c r="C10" s="82" t="e">
        <f>IF(C5=5,IF(B5=1,"пятнадцать","пять"),C11)</f>
        <v>#REF!</v>
      </c>
      <c r="D10" s="80" t="e">
        <f>IF(D5=5,"пятьсот",D11)</f>
        <v>#REF!</v>
      </c>
      <c r="E10" s="81" t="e">
        <f>IF(E5=5,"пятьдесят",E11)</f>
        <v>#REF!</v>
      </c>
      <c r="F10" s="82" t="e">
        <f>IF(F5=5,IF(E5=1,"пятнадцать","пять"),F11)</f>
        <v>#REF!</v>
      </c>
      <c r="G10" s="80" t="e">
        <f>IF(G5=5,"пятьсот",G11)</f>
        <v>#REF!</v>
      </c>
      <c r="H10" s="81" t="e">
        <f>IF(H5=5,"пятьдесят",H11)</f>
        <v>#REF!</v>
      </c>
      <c r="I10" s="82" t="e">
        <f>IF(I5=5,IF(H5=1,"пятнадцать","пять"),I11)</f>
        <v>#REF!</v>
      </c>
      <c r="J10" s="83"/>
    </row>
    <row r="11" spans="1:10" ht="12.75">
      <c r="A11" s="80" t="e">
        <f>IF(A5=6,"шестьсот",A12)</f>
        <v>#REF!</v>
      </c>
      <c r="B11" s="81" t="e">
        <f>IF(B5=6,"шестьдесят",B12)</f>
        <v>#REF!</v>
      </c>
      <c r="C11" s="82" t="e">
        <f>IF(C5=6,IF(B5=1,"шестнадцать","шесть"),C12)</f>
        <v>#REF!</v>
      </c>
      <c r="D11" s="80" t="e">
        <f>IF(D5=6,"шестьсот",D12)</f>
        <v>#REF!</v>
      </c>
      <c r="E11" s="81" t="e">
        <f>IF(E5=6,"шестьдесят",E12)</f>
        <v>#REF!</v>
      </c>
      <c r="F11" s="82" t="e">
        <f>IF(F5=6,IF(E5=1,"шестнадцать","шесть"),F12)</f>
        <v>#REF!</v>
      </c>
      <c r="G11" s="80" t="e">
        <f>IF(G5=6,"шестьсот",G12)</f>
        <v>#REF!</v>
      </c>
      <c r="H11" s="81" t="e">
        <f>IF(H5=6,"шестьдесят",H12)</f>
        <v>#REF!</v>
      </c>
      <c r="I11" s="82" t="e">
        <f>IF(I5=6,IF(H5=1,"шестнадцать","шесть"),I12)</f>
        <v>#REF!</v>
      </c>
      <c r="J11" s="83"/>
    </row>
    <row r="12" spans="1:10" ht="12.75">
      <c r="A12" s="80" t="e">
        <f>IF(A5=7,"семьсот",A13)</f>
        <v>#REF!</v>
      </c>
      <c r="B12" s="81" t="e">
        <f>IF(B5=7,"семьдесят",B13)</f>
        <v>#REF!</v>
      </c>
      <c r="C12" s="82" t="e">
        <f>IF(C5=7,IF(B5=1,"семнадцать","семь"),C13)</f>
        <v>#REF!</v>
      </c>
      <c r="D12" s="80" t="e">
        <f>IF(D5=7,"семьсот",D13)</f>
        <v>#REF!</v>
      </c>
      <c r="E12" s="81" t="e">
        <f>IF(E5=7,"семьдесят",E13)</f>
        <v>#REF!</v>
      </c>
      <c r="F12" s="82" t="e">
        <f>IF(F5=7,IF(E5=1,"семнадцать","семь"),F13)</f>
        <v>#REF!</v>
      </c>
      <c r="G12" s="80" t="e">
        <f>IF(G5=7,"семьсот",G13)</f>
        <v>#REF!</v>
      </c>
      <c r="H12" s="81" t="e">
        <f>IF(H5=7,"семьдесят",H13)</f>
        <v>#REF!</v>
      </c>
      <c r="I12" s="82" t="e">
        <f>IF(I5=7,IF(H5=1,"семнадцать","семь"),I13)</f>
        <v>#REF!</v>
      </c>
      <c r="J12" s="83"/>
    </row>
    <row r="13" spans="1:10" ht="12.75">
      <c r="A13" s="80" t="e">
        <f>IF(A5=8,"восемьсот","девятьсот")</f>
        <v>#REF!</v>
      </c>
      <c r="B13" s="81" t="e">
        <f>IF(B5=8,"восемьдесят","девяносто")</f>
        <v>#REF!</v>
      </c>
      <c r="C13" s="82" t="e">
        <f>IF(C5=8,IF(B5=1,"восемнадцать","восемь"),C14)</f>
        <v>#REF!</v>
      </c>
      <c r="D13" s="80" t="e">
        <f>IF(D5=8,"восемьсот","девятьсот")</f>
        <v>#REF!</v>
      </c>
      <c r="E13" s="81" t="e">
        <f>IF(E5=8,"восемьдесят","девяносто")</f>
        <v>#REF!</v>
      </c>
      <c r="F13" s="82" t="e">
        <f>IF(F5=8,IF(E5=1,"восемнадцать","восемь"),F14)</f>
        <v>#REF!</v>
      </c>
      <c r="G13" s="80" t="e">
        <f>IF(G5=8,"восемьсот","девятьсот")</f>
        <v>#REF!</v>
      </c>
      <c r="H13" s="81" t="e">
        <f>IF(H5=8,"восемьдесят","девяносто")</f>
        <v>#REF!</v>
      </c>
      <c r="I13" s="82" t="e">
        <f>IF(I5=8,IF(H5=1,"восемнадцать","восемь"),I14)</f>
        <v>#REF!</v>
      </c>
      <c r="J13" s="83"/>
    </row>
    <row r="14" spans="1:10" ht="13.5" thickBot="1">
      <c r="A14" s="84"/>
      <c r="B14" s="84"/>
      <c r="C14" s="85" t="e">
        <f>IF(C5=9,IF(B5=1,"девятнадцать","девять"),"")</f>
        <v>#REF!</v>
      </c>
      <c r="D14" s="74"/>
      <c r="E14" s="72"/>
      <c r="F14" s="73" t="e">
        <f>IF(F5=9,IF(E5=1,"девятнадцать","девять"),"")</f>
        <v>#REF!</v>
      </c>
      <c r="G14" s="74"/>
      <c r="H14" s="72"/>
      <c r="I14" s="73" t="e">
        <f>IF(I5=9,IF(H5=1,"девятнадцать","девять"),"")</f>
        <v>#REF!</v>
      </c>
      <c r="J14" s="75"/>
    </row>
    <row r="15" spans="1:10" ht="13.5" thickBot="1">
      <c r="A15" s="86"/>
      <c r="B15" s="87"/>
      <c r="C15" s="88" t="e">
        <f>IF(C5=0,"",IF(RIGHT(C6,1)="а","миллиона",IF(RIGHT(C6,1)="е","миллиона",IF(RIGHT(C6,1)="и","миллиона",IF(RIGHT(C6,1)="н","миллион","миллионов")))))</f>
        <v>#REF!</v>
      </c>
      <c r="D15" s="89"/>
      <c r="E15" s="89"/>
      <c r="F15" s="89" t="e">
        <f>IF(D5+E5+F5=0,"",IF(RIGHT(F6,1)="а","тысяча",IF(RIGHT(F6,1)="е","тысячи",IF(RIGHT(F6,1)="и","тысячи","тысяч"))))</f>
        <v>#REF!</v>
      </c>
      <c r="G15" s="89"/>
      <c r="H15" s="90"/>
      <c r="I15" s="89" t="e">
        <f>IF(C5+D5+E5+F5+G5+H5+I5=0,"Нуль рублей",IF(RIGHT(I6,1)="н","рубль",IF(RIGHT(I6,1)="а","рубля",IF(RIGHT(I6,1)="е","рубля",IF(RIGHT(I6,1)="и","рубля","рублей")))))</f>
        <v>#REF!</v>
      </c>
      <c r="J15" s="88"/>
    </row>
    <row r="16" spans="1:10" ht="12.75">
      <c r="A16" s="91" t="e">
        <f>CONCATENATE(A6," ",B6," ",C6," ",C15," ",D6," ",E6," ",F6," ",F15," ",G6," ",H6," ",I6," ",I15," ",J5,J4,"  коп.")</f>
        <v>#REF!</v>
      </c>
      <c r="B16" s="91"/>
      <c r="C16" s="92"/>
      <c r="D16" s="93"/>
      <c r="E16" s="93"/>
      <c r="F16" s="93"/>
      <c r="G16" s="93"/>
      <c r="H16" s="93"/>
      <c r="I16" s="93"/>
      <c r="J16" s="94"/>
    </row>
    <row r="17" spans="1:10" ht="12.75">
      <c r="A17" s="95" t="e">
        <f>TRIM(A16)</f>
        <v>#REF!</v>
      </c>
      <c r="B17" s="96"/>
      <c r="C17" s="97"/>
      <c r="D17" s="95"/>
      <c r="E17" s="95"/>
      <c r="F17" s="95"/>
      <c r="G17" s="95"/>
      <c r="H17" s="95"/>
      <c r="I17" s="95"/>
      <c r="J17" s="95"/>
    </row>
    <row r="18" spans="1:10" ht="12.75">
      <c r="A18" s="95" t="e">
        <f>LEFT(A17,1)</f>
        <v>#REF!</v>
      </c>
      <c r="B18" s="96"/>
      <c r="C18" s="97"/>
      <c r="D18" s="95"/>
      <c r="E18" s="95"/>
      <c r="F18" s="95"/>
      <c r="G18" s="95"/>
      <c r="H18" s="95"/>
      <c r="I18" s="95"/>
      <c r="J18" s="95"/>
    </row>
    <row r="19" spans="1:10" ht="12.75">
      <c r="A19" s="95" t="e">
        <f>UPPER(A18)</f>
        <v>#REF!</v>
      </c>
      <c r="B19" s="96"/>
      <c r="C19" s="97"/>
      <c r="D19" s="95"/>
      <c r="E19" s="95"/>
      <c r="F19" s="95"/>
      <c r="G19" s="95"/>
      <c r="H19" s="95"/>
      <c r="I19" s="95"/>
      <c r="J19" s="95"/>
    </row>
    <row r="20" spans="1:10" ht="12.75">
      <c r="A20" s="95" t="e">
        <f>LEN(A17)</f>
        <v>#REF!</v>
      </c>
      <c r="B20" s="96"/>
      <c r="C20" s="97"/>
      <c r="D20" s="95"/>
      <c r="E20" s="95"/>
      <c r="F20" s="95"/>
      <c r="G20" s="95"/>
      <c r="H20" s="95"/>
      <c r="I20" s="95"/>
      <c r="J20" s="95"/>
    </row>
    <row r="21" spans="1:10" ht="12.75">
      <c r="A21" s="95" t="e">
        <f>RIGHT(A17,A20-1)</f>
        <v>#REF!</v>
      </c>
      <c r="B21" s="96"/>
      <c r="C21" s="97"/>
      <c r="D21" s="95"/>
      <c r="E21" s="95"/>
      <c r="F21" s="95"/>
      <c r="G21" s="95"/>
      <c r="H21" s="95"/>
      <c r="I21" s="95"/>
      <c r="J21" s="95"/>
    </row>
    <row r="22" spans="1:10" ht="14.25" thickBot="1">
      <c r="A22" s="98" t="e">
        <f>CONCATENATE(A19,A21)</f>
        <v>#REF!</v>
      </c>
      <c r="B22" s="96"/>
      <c r="C22" s="99"/>
      <c r="D22" s="100"/>
      <c r="E22" s="100"/>
      <c r="F22" s="100"/>
      <c r="G22" s="100"/>
      <c r="H22" s="100"/>
      <c r="I22" s="100"/>
      <c r="J22" s="101"/>
    </row>
    <row r="27" ht="15.75">
      <c r="A27" s="102" t="e">
        <f>CONCATENATE(A19,A21)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7"/>
  <sheetViews>
    <sheetView zoomScale="115" zoomScaleNormal="115" zoomScalePageLayoutView="0" workbookViewId="0" topLeftCell="A1">
      <selection activeCell="B8" sqref="B8:C42"/>
    </sheetView>
  </sheetViews>
  <sheetFormatPr defaultColWidth="9.00390625" defaultRowHeight="12.75"/>
  <cols>
    <col min="1" max="1" width="3.375" style="104" customWidth="1"/>
    <col min="2" max="2" width="46.25390625" style="127" customWidth="1"/>
    <col min="3" max="3" width="51.25390625" style="127" customWidth="1"/>
    <col min="4" max="5" width="8.125" style="104" customWidth="1"/>
    <col min="6" max="6" width="9.375" style="104" customWidth="1"/>
    <col min="7" max="7" width="13.625" style="104" customWidth="1"/>
    <col min="8" max="8" width="5.75390625" style="104" customWidth="1"/>
    <col min="9" max="9" width="7.125" style="104" customWidth="1"/>
    <col min="10" max="19" width="5.75390625" style="104" customWidth="1"/>
    <col min="20" max="16384" width="9.125" style="104" customWidth="1"/>
  </cols>
  <sheetData>
    <row r="1" spans="1:3" ht="18" customHeight="1">
      <c r="A1" s="333" t="s">
        <v>196</v>
      </c>
      <c r="B1" s="333"/>
      <c r="C1" s="333"/>
    </row>
    <row r="2" spans="1:9" ht="18" customHeight="1">
      <c r="A2" s="334" t="s">
        <v>100</v>
      </c>
      <c r="B2" s="334"/>
      <c r="C2" s="334"/>
      <c r="D2" s="109"/>
      <c r="E2" s="109"/>
      <c r="F2" s="109"/>
      <c r="G2" s="109"/>
      <c r="H2" s="109"/>
      <c r="I2" s="109"/>
    </row>
    <row r="3" ht="18" customHeight="1"/>
    <row r="4" spans="1:9" ht="18" customHeight="1">
      <c r="A4" s="335" t="s">
        <v>119</v>
      </c>
      <c r="B4" s="335"/>
      <c r="C4" s="335"/>
      <c r="D4" s="335"/>
      <c r="E4" s="335"/>
      <c r="F4" s="335"/>
      <c r="G4" s="335"/>
      <c r="H4" s="110"/>
      <c r="I4" s="110"/>
    </row>
    <row r="5" spans="1:9" ht="18" customHeight="1">
      <c r="A5" s="336" t="s">
        <v>120</v>
      </c>
      <c r="B5" s="336"/>
      <c r="C5" s="336"/>
      <c r="D5" s="336"/>
      <c r="E5" s="336"/>
      <c r="F5" s="336"/>
      <c r="G5" s="336"/>
      <c r="H5" s="110"/>
      <c r="I5" s="110"/>
    </row>
    <row r="6" ht="18" customHeight="1"/>
    <row r="7" spans="1:7" s="110" customFormat="1" ht="26.25" customHeight="1">
      <c r="A7" s="111" t="s">
        <v>35</v>
      </c>
      <c r="B7" s="111" t="s">
        <v>0</v>
      </c>
      <c r="C7" s="111" t="s">
        <v>130</v>
      </c>
      <c r="D7" s="111" t="s">
        <v>1</v>
      </c>
      <c r="E7" s="111" t="s">
        <v>123</v>
      </c>
      <c r="F7" s="111" t="s">
        <v>122</v>
      </c>
      <c r="G7" s="112" t="s">
        <v>121</v>
      </c>
    </row>
    <row r="8" spans="1:7" ht="34.5" customHeight="1">
      <c r="A8" s="113" t="s">
        <v>79</v>
      </c>
      <c r="B8" s="158">
        <f>Заявка!B5</f>
        <v>0</v>
      </c>
      <c r="C8" s="158">
        <f>Заявка!C5</f>
        <v>0</v>
      </c>
      <c r="D8" s="124">
        <f>'для печати'!A2</f>
        <v>0</v>
      </c>
      <c r="E8" s="125">
        <f>'для печати'!B2</f>
        <v>0</v>
      </c>
      <c r="F8" s="114"/>
      <c r="G8" s="113"/>
    </row>
    <row r="9" spans="1:7" ht="34.5" customHeight="1">
      <c r="A9" s="113" t="s">
        <v>80</v>
      </c>
      <c r="B9" s="158">
        <f>Заявка!B6</f>
        <v>0</v>
      </c>
      <c r="C9" s="158">
        <f>Заявка!C6</f>
        <v>0</v>
      </c>
      <c r="D9" s="124">
        <f>'для печати'!A3</f>
        <v>0</v>
      </c>
      <c r="E9" s="125">
        <f>'для печати'!B3</f>
        <v>0</v>
      </c>
      <c r="F9" s="114"/>
      <c r="G9" s="113"/>
    </row>
    <row r="10" spans="1:7" ht="34.5" customHeight="1">
      <c r="A10" s="113" t="s">
        <v>81</v>
      </c>
      <c r="B10" s="158">
        <f>Заявка!B7</f>
        <v>0</v>
      </c>
      <c r="C10" s="158">
        <f>Заявка!C7</f>
        <v>0</v>
      </c>
      <c r="D10" s="124">
        <f>'для печати'!A4</f>
        <v>0</v>
      </c>
      <c r="E10" s="125">
        <f>'для печати'!B4</f>
        <v>0</v>
      </c>
      <c r="F10" s="114"/>
      <c r="G10" s="113"/>
    </row>
    <row r="11" spans="1:7" ht="34.5" customHeight="1">
      <c r="A11" s="113" t="s">
        <v>82</v>
      </c>
      <c r="B11" s="158">
        <f>Заявка!B8</f>
        <v>0</v>
      </c>
      <c r="C11" s="158">
        <f>Заявка!C8</f>
        <v>0</v>
      </c>
      <c r="D11" s="124">
        <f>'для печати'!A5</f>
        <v>0</v>
      </c>
      <c r="E11" s="125">
        <f>'для печати'!B5</f>
        <v>0</v>
      </c>
      <c r="F11" s="114"/>
      <c r="G11" s="113"/>
    </row>
    <row r="12" spans="1:7" ht="34.5" customHeight="1">
      <c r="A12" s="113" t="s">
        <v>83</v>
      </c>
      <c r="B12" s="158">
        <f>Заявка!B9</f>
        <v>0</v>
      </c>
      <c r="C12" s="158">
        <f>Заявка!C9</f>
        <v>0</v>
      </c>
      <c r="D12" s="124">
        <f>'для печати'!A6</f>
        <v>0</v>
      </c>
      <c r="E12" s="125">
        <f>'для печати'!B6</f>
        <v>0</v>
      </c>
      <c r="F12" s="114"/>
      <c r="G12" s="113"/>
    </row>
    <row r="13" spans="1:7" ht="34.5" customHeight="1">
      <c r="A13" s="113" t="s">
        <v>84</v>
      </c>
      <c r="B13" s="158">
        <f>Заявка!B10</f>
        <v>0</v>
      </c>
      <c r="C13" s="158">
        <f>Заявка!C10</f>
        <v>0</v>
      </c>
      <c r="D13" s="124">
        <f>'для печати'!A7</f>
        <v>0</v>
      </c>
      <c r="E13" s="125">
        <f>'для печати'!B7</f>
        <v>0</v>
      </c>
      <c r="F13" s="114"/>
      <c r="G13" s="113"/>
    </row>
    <row r="14" spans="1:7" ht="34.5" customHeight="1">
      <c r="A14" s="113" t="s">
        <v>85</v>
      </c>
      <c r="B14" s="158">
        <f>Заявка!B11</f>
        <v>0</v>
      </c>
      <c r="C14" s="158">
        <f>Заявка!C11</f>
        <v>0</v>
      </c>
      <c r="D14" s="124">
        <f>'для печати'!A8</f>
        <v>0</v>
      </c>
      <c r="E14" s="125">
        <f>'для печати'!B8</f>
        <v>0</v>
      </c>
      <c r="F14" s="114"/>
      <c r="G14" s="113"/>
    </row>
    <row r="15" spans="1:7" ht="34.5" customHeight="1">
      <c r="A15" s="113" t="s">
        <v>86</v>
      </c>
      <c r="B15" s="158">
        <f>Заявка!B12</f>
        <v>0</v>
      </c>
      <c r="C15" s="158">
        <f>Заявка!C12</f>
        <v>0</v>
      </c>
      <c r="D15" s="124">
        <f>'для печати'!A9</f>
        <v>0</v>
      </c>
      <c r="E15" s="125">
        <f>'для печати'!B9</f>
        <v>0</v>
      </c>
      <c r="F15" s="114"/>
      <c r="G15" s="113"/>
    </row>
    <row r="16" spans="1:7" ht="34.5" customHeight="1">
      <c r="A16" s="113" t="s">
        <v>87</v>
      </c>
      <c r="B16" s="158">
        <f>Заявка!B13</f>
        <v>0</v>
      </c>
      <c r="C16" s="158">
        <f>Заявка!C13</f>
        <v>0</v>
      </c>
      <c r="D16" s="124">
        <f>'для печати'!A10</f>
        <v>0</v>
      </c>
      <c r="E16" s="125">
        <f>'для печати'!B10</f>
        <v>0</v>
      </c>
      <c r="F16" s="114"/>
      <c r="G16" s="113"/>
    </row>
    <row r="17" spans="1:7" ht="34.5" customHeight="1">
      <c r="A17" s="113" t="s">
        <v>88</v>
      </c>
      <c r="B17" s="158">
        <f>Заявка!B14</f>
        <v>0</v>
      </c>
      <c r="C17" s="158">
        <f>Заявка!C14</f>
        <v>0</v>
      </c>
      <c r="D17" s="124">
        <f>'для печати'!A11</f>
        <v>0</v>
      </c>
      <c r="E17" s="125">
        <f>'для печати'!B11</f>
        <v>0</v>
      </c>
      <c r="F17" s="114"/>
      <c r="G17" s="113"/>
    </row>
    <row r="18" spans="1:7" ht="34.5" customHeight="1">
      <c r="A18" s="113" t="s">
        <v>89</v>
      </c>
      <c r="B18" s="158">
        <f>Заявка!B15</f>
        <v>0</v>
      </c>
      <c r="C18" s="158">
        <f>Заявка!C15</f>
        <v>0</v>
      </c>
      <c r="D18" s="124">
        <f>'для печати'!A12</f>
        <v>0</v>
      </c>
      <c r="E18" s="125">
        <f>'для печати'!B12</f>
        <v>0</v>
      </c>
      <c r="F18" s="114"/>
      <c r="G18" s="113"/>
    </row>
    <row r="19" spans="1:7" ht="34.5" customHeight="1">
      <c r="A19" s="113" t="s">
        <v>126</v>
      </c>
      <c r="B19" s="158">
        <f>Заявка!B16</f>
        <v>0</v>
      </c>
      <c r="C19" s="158">
        <f>Заявка!C16</f>
        <v>0</v>
      </c>
      <c r="D19" s="124">
        <f>'для печати'!A13</f>
        <v>0</v>
      </c>
      <c r="E19" s="125">
        <f>'для печати'!B13</f>
        <v>0</v>
      </c>
      <c r="F19" s="114"/>
      <c r="G19" s="113"/>
    </row>
    <row r="20" spans="1:7" ht="34.5" customHeight="1">
      <c r="A20" s="113" t="s">
        <v>127</v>
      </c>
      <c r="B20" s="158">
        <f>Заявка!B17</f>
        <v>0</v>
      </c>
      <c r="C20" s="158">
        <f>Заявка!C17</f>
        <v>0</v>
      </c>
      <c r="D20" s="124">
        <f>'для печати'!A14</f>
        <v>0</v>
      </c>
      <c r="E20" s="125">
        <f>'для печати'!B14</f>
        <v>0</v>
      </c>
      <c r="F20" s="114"/>
      <c r="G20" s="113"/>
    </row>
    <row r="21" spans="1:7" ht="34.5" customHeight="1">
      <c r="A21" s="113" t="s">
        <v>128</v>
      </c>
      <c r="B21" s="158">
        <f>Заявка!B18</f>
        <v>0</v>
      </c>
      <c r="C21" s="158">
        <f>Заявка!C18</f>
        <v>0</v>
      </c>
      <c r="D21" s="124">
        <f>'для печати'!A15</f>
        <v>0</v>
      </c>
      <c r="E21" s="125">
        <f>'для печати'!B15</f>
        <v>0</v>
      </c>
      <c r="F21" s="114"/>
      <c r="G21" s="113"/>
    </row>
    <row r="22" spans="1:7" ht="34.5" customHeight="1">
      <c r="A22" s="113" t="s">
        <v>129</v>
      </c>
      <c r="B22" s="158">
        <f>Заявка!B19</f>
        <v>0</v>
      </c>
      <c r="C22" s="158">
        <f>Заявка!C19</f>
        <v>0</v>
      </c>
      <c r="D22" s="124">
        <f>'для печати'!A16</f>
        <v>0</v>
      </c>
      <c r="E22" s="125">
        <f>'для печати'!B16</f>
        <v>0</v>
      </c>
      <c r="F22" s="114"/>
      <c r="G22" s="113"/>
    </row>
    <row r="23" spans="1:7" ht="34.5" customHeight="1">
      <c r="A23" s="113" t="s">
        <v>142</v>
      </c>
      <c r="B23" s="158">
        <f>Заявка!B20</f>
        <v>0</v>
      </c>
      <c r="C23" s="158">
        <f>Заявка!C20</f>
        <v>0</v>
      </c>
      <c r="D23" s="124">
        <f>'для печати'!A17</f>
        <v>0</v>
      </c>
      <c r="E23" s="125">
        <f>'для печати'!B17</f>
        <v>0</v>
      </c>
      <c r="F23" s="114"/>
      <c r="G23" s="113"/>
    </row>
    <row r="24" spans="1:7" ht="34.5" customHeight="1">
      <c r="A24" s="113" t="s">
        <v>143</v>
      </c>
      <c r="B24" s="158">
        <f>Заявка!B21</f>
        <v>0</v>
      </c>
      <c r="C24" s="158">
        <f>Заявка!C21</f>
        <v>0</v>
      </c>
      <c r="D24" s="124">
        <f>'для печати'!A18</f>
        <v>0</v>
      </c>
      <c r="E24" s="125">
        <f>'для печати'!B18</f>
        <v>0</v>
      </c>
      <c r="F24" s="114"/>
      <c r="G24" s="113"/>
    </row>
    <row r="25" spans="1:7" ht="34.5" customHeight="1">
      <c r="A25" s="113" t="s">
        <v>144</v>
      </c>
      <c r="B25" s="158">
        <f>Заявка!B22</f>
        <v>0</v>
      </c>
      <c r="C25" s="158">
        <f>Заявка!C22</f>
        <v>0</v>
      </c>
      <c r="D25" s="124">
        <f>'для печати'!A19</f>
        <v>0</v>
      </c>
      <c r="E25" s="125">
        <f>'для печати'!B19</f>
        <v>0</v>
      </c>
      <c r="F25" s="114"/>
      <c r="G25" s="113"/>
    </row>
    <row r="26" spans="1:7" ht="34.5" customHeight="1">
      <c r="A26" s="113" t="s">
        <v>145</v>
      </c>
      <c r="B26" s="158">
        <f>Заявка!B23</f>
        <v>0</v>
      </c>
      <c r="C26" s="158">
        <f>Заявка!C23</f>
        <v>0</v>
      </c>
      <c r="D26" s="124">
        <f>'для печати'!A20</f>
        <v>0</v>
      </c>
      <c r="E26" s="125">
        <f>'для печати'!B20</f>
        <v>0</v>
      </c>
      <c r="F26" s="114"/>
      <c r="G26" s="113"/>
    </row>
    <row r="27" spans="1:7" ht="34.5" customHeight="1">
      <c r="A27" s="113" t="s">
        <v>146</v>
      </c>
      <c r="B27" s="158">
        <f>Заявка!B24</f>
        <v>0</v>
      </c>
      <c r="C27" s="158">
        <f>Заявка!C24</f>
        <v>0</v>
      </c>
      <c r="D27" s="124">
        <f>'для печати'!A21</f>
        <v>0</v>
      </c>
      <c r="E27" s="125">
        <f>'для печати'!B21</f>
        <v>0</v>
      </c>
      <c r="F27" s="114"/>
      <c r="G27" s="113"/>
    </row>
    <row r="28" spans="1:7" ht="34.5" customHeight="1">
      <c r="A28" s="113" t="s">
        <v>147</v>
      </c>
      <c r="B28" s="158">
        <f>Заявка!B25</f>
        <v>0</v>
      </c>
      <c r="C28" s="158">
        <f>Заявка!C25</f>
        <v>0</v>
      </c>
      <c r="D28" s="124">
        <f>'для печати'!A22</f>
        <v>0</v>
      </c>
      <c r="E28" s="125">
        <f>'для печати'!B22</f>
        <v>0</v>
      </c>
      <c r="F28" s="114"/>
      <c r="G28" s="113"/>
    </row>
    <row r="29" spans="1:7" ht="34.5" customHeight="1">
      <c r="A29" s="113" t="s">
        <v>148</v>
      </c>
      <c r="B29" s="158">
        <f>Заявка!B26</f>
        <v>0</v>
      </c>
      <c r="C29" s="158">
        <f>Заявка!C26</f>
        <v>0</v>
      </c>
      <c r="D29" s="124">
        <f>'для печати'!A23</f>
        <v>0</v>
      </c>
      <c r="E29" s="125">
        <f>'для печати'!B23</f>
        <v>0</v>
      </c>
      <c r="F29" s="114"/>
      <c r="G29" s="113"/>
    </row>
    <row r="30" spans="1:7" ht="34.5" customHeight="1">
      <c r="A30" s="113" t="s">
        <v>149</v>
      </c>
      <c r="B30" s="158">
        <f>Заявка!B27</f>
        <v>0</v>
      </c>
      <c r="C30" s="158">
        <f>Заявка!C27</f>
        <v>0</v>
      </c>
      <c r="D30" s="124">
        <f>'для печати'!A24</f>
        <v>0</v>
      </c>
      <c r="E30" s="125">
        <f>'для печати'!B24</f>
        <v>0</v>
      </c>
      <c r="F30" s="114"/>
      <c r="G30" s="113"/>
    </row>
    <row r="31" spans="1:7" ht="34.5" customHeight="1">
      <c r="A31" s="113" t="s">
        <v>150</v>
      </c>
      <c r="B31" s="158">
        <f>Заявка!B28</f>
        <v>0</v>
      </c>
      <c r="C31" s="158">
        <f>Заявка!C28</f>
        <v>0</v>
      </c>
      <c r="D31" s="124">
        <f>'для печати'!A25</f>
        <v>0</v>
      </c>
      <c r="E31" s="125">
        <f>'для печати'!B25</f>
        <v>0</v>
      </c>
      <c r="F31" s="114"/>
      <c r="G31" s="113"/>
    </row>
    <row r="32" spans="1:7" ht="34.5" customHeight="1">
      <c r="A32" s="113" t="s">
        <v>151</v>
      </c>
      <c r="B32" s="158">
        <f>Заявка!B29</f>
        <v>0</v>
      </c>
      <c r="C32" s="158">
        <f>Заявка!C29</f>
        <v>0</v>
      </c>
      <c r="D32" s="124">
        <f>'для печати'!A26</f>
        <v>0</v>
      </c>
      <c r="E32" s="125">
        <f>'для печати'!B26</f>
        <v>0</v>
      </c>
      <c r="F32" s="114"/>
      <c r="G32" s="113"/>
    </row>
    <row r="33" spans="1:7" ht="34.5" customHeight="1">
      <c r="A33" s="113" t="s">
        <v>152</v>
      </c>
      <c r="B33" s="158">
        <f>Заявка!B30</f>
        <v>0</v>
      </c>
      <c r="C33" s="158">
        <f>Заявка!C30</f>
        <v>0</v>
      </c>
      <c r="D33" s="124">
        <f>'для печати'!A27</f>
        <v>0</v>
      </c>
      <c r="E33" s="125">
        <f>'для печати'!B27</f>
        <v>0</v>
      </c>
      <c r="F33" s="114"/>
      <c r="G33" s="113"/>
    </row>
    <row r="34" spans="1:7" ht="34.5" customHeight="1">
      <c r="A34" s="113" t="s">
        <v>153</v>
      </c>
      <c r="B34" s="158">
        <f>Заявка!B31</f>
        <v>0</v>
      </c>
      <c r="C34" s="158">
        <f>Заявка!C31</f>
        <v>0</v>
      </c>
      <c r="D34" s="124">
        <f>'для печати'!A28</f>
        <v>0</v>
      </c>
      <c r="E34" s="125">
        <f>'для печати'!B28</f>
        <v>0</v>
      </c>
      <c r="F34" s="114"/>
      <c r="G34" s="113"/>
    </row>
    <row r="35" spans="1:7" ht="34.5" customHeight="1">
      <c r="A35" s="113" t="s">
        <v>154</v>
      </c>
      <c r="B35" s="158">
        <f>Заявка!B32</f>
        <v>0</v>
      </c>
      <c r="C35" s="158">
        <f>Заявка!C32</f>
        <v>0</v>
      </c>
      <c r="D35" s="124">
        <f>'для печати'!A29</f>
        <v>0</v>
      </c>
      <c r="E35" s="125">
        <f>'для печати'!B29</f>
        <v>0</v>
      </c>
      <c r="F35" s="114"/>
      <c r="G35" s="113"/>
    </row>
    <row r="36" spans="1:7" ht="34.5" customHeight="1">
      <c r="A36" s="113" t="s">
        <v>155</v>
      </c>
      <c r="B36" s="158">
        <f>Заявка!B33</f>
        <v>0</v>
      </c>
      <c r="C36" s="158">
        <f>Заявка!C33</f>
        <v>0</v>
      </c>
      <c r="D36" s="124">
        <f>'для печати'!A30</f>
        <v>0</v>
      </c>
      <c r="E36" s="125">
        <f>'для печати'!B30</f>
        <v>0</v>
      </c>
      <c r="F36" s="114"/>
      <c r="G36" s="113"/>
    </row>
    <row r="37" spans="1:7" ht="34.5" customHeight="1">
      <c r="A37" s="113" t="s">
        <v>156</v>
      </c>
      <c r="B37" s="158">
        <f>Заявка!B34</f>
        <v>0</v>
      </c>
      <c r="C37" s="158">
        <f>Заявка!C34</f>
        <v>0</v>
      </c>
      <c r="D37" s="124">
        <f>'для печати'!A31</f>
        <v>0</v>
      </c>
      <c r="E37" s="125">
        <f>'для печати'!B31</f>
        <v>0</v>
      </c>
      <c r="F37" s="114"/>
      <c r="G37" s="113"/>
    </row>
    <row r="38" spans="1:7" ht="34.5" customHeight="1">
      <c r="A38" s="113" t="s">
        <v>157</v>
      </c>
      <c r="B38" s="158">
        <f>Заявка!B35</f>
        <v>0</v>
      </c>
      <c r="C38" s="158">
        <f>Заявка!C35</f>
        <v>0</v>
      </c>
      <c r="D38" s="124">
        <f>'для печати'!A32</f>
        <v>0</v>
      </c>
      <c r="E38" s="125">
        <f>'для печати'!B32</f>
        <v>0</v>
      </c>
      <c r="F38" s="114"/>
      <c r="G38" s="113"/>
    </row>
    <row r="39" spans="1:7" ht="34.5" customHeight="1">
      <c r="A39" s="113" t="s">
        <v>158</v>
      </c>
      <c r="B39" s="158">
        <f>Заявка!B36</f>
        <v>0</v>
      </c>
      <c r="C39" s="158">
        <f>Заявка!C36</f>
        <v>0</v>
      </c>
      <c r="D39" s="124">
        <f>'для печати'!A33</f>
        <v>0</v>
      </c>
      <c r="E39" s="125">
        <f>'для печати'!B33</f>
        <v>0</v>
      </c>
      <c r="F39" s="114"/>
      <c r="G39" s="113"/>
    </row>
    <row r="40" spans="1:7" ht="34.5" customHeight="1">
      <c r="A40" s="113" t="s">
        <v>159</v>
      </c>
      <c r="B40" s="158">
        <f>Заявка!B37</f>
        <v>0</v>
      </c>
      <c r="C40" s="158">
        <f>Заявка!C37</f>
        <v>0</v>
      </c>
      <c r="D40" s="124">
        <f>'для печати'!A34</f>
        <v>0</v>
      </c>
      <c r="E40" s="125">
        <f>'для печати'!B34</f>
        <v>0</v>
      </c>
      <c r="F40" s="114"/>
      <c r="G40" s="113"/>
    </row>
    <row r="41" spans="1:7" ht="34.5" customHeight="1">
      <c r="A41" s="113" t="s">
        <v>160</v>
      </c>
      <c r="B41" s="158">
        <f>Заявка!B38</f>
        <v>0</v>
      </c>
      <c r="C41" s="158">
        <f>Заявка!C38</f>
        <v>0</v>
      </c>
      <c r="D41" s="124">
        <f>'для печати'!A35</f>
        <v>0</v>
      </c>
      <c r="E41" s="125">
        <f>'для печати'!B35</f>
        <v>0</v>
      </c>
      <c r="F41" s="114"/>
      <c r="G41" s="113"/>
    </row>
    <row r="42" spans="1:7" ht="34.5" customHeight="1">
      <c r="A42" s="113" t="s">
        <v>161</v>
      </c>
      <c r="B42" s="158">
        <f>Заявка!B39</f>
        <v>0</v>
      </c>
      <c r="C42" s="158">
        <f>Заявка!C39</f>
        <v>0</v>
      </c>
      <c r="D42" s="124">
        <f>'для печати'!A36</f>
        <v>0</v>
      </c>
      <c r="E42" s="125">
        <f>'для печати'!B36</f>
        <v>0</v>
      </c>
      <c r="F42" s="114"/>
      <c r="G42" s="113"/>
    </row>
    <row r="43" spans="2:7" ht="18" customHeight="1">
      <c r="B43" s="128"/>
      <c r="D43" s="116"/>
      <c r="F43" s="117"/>
      <c r="G43" s="116"/>
    </row>
    <row r="44" spans="2:7" ht="18" customHeight="1">
      <c r="B44" s="129" t="s">
        <v>124</v>
      </c>
      <c r="D44" s="118" t="s">
        <v>125</v>
      </c>
      <c r="F44" s="331" t="s">
        <v>16</v>
      </c>
      <c r="G44" s="332"/>
    </row>
    <row r="45" ht="18" customHeight="1">
      <c r="F45" s="115"/>
    </row>
    <row r="46" ht="18" customHeight="1">
      <c r="F46" s="115"/>
    </row>
    <row r="47" ht="18" customHeight="1">
      <c r="F47" s="115"/>
    </row>
    <row r="48" ht="18" customHeight="1">
      <c r="F48" s="115"/>
    </row>
    <row r="49" ht="18" customHeight="1">
      <c r="F49" s="115"/>
    </row>
    <row r="50" ht="18" customHeight="1">
      <c r="F50" s="115"/>
    </row>
    <row r="51" ht="18" customHeight="1">
      <c r="F51" s="115"/>
    </row>
    <row r="52" ht="18" customHeight="1">
      <c r="F52" s="115"/>
    </row>
    <row r="53" ht="18" customHeight="1">
      <c r="F53" s="115"/>
    </row>
    <row r="54" ht="18" customHeight="1">
      <c r="F54" s="115"/>
    </row>
    <row r="55" ht="18" customHeight="1">
      <c r="F55" s="115"/>
    </row>
    <row r="56" ht="18" customHeight="1">
      <c r="F56" s="115"/>
    </row>
    <row r="57" ht="18" customHeight="1">
      <c r="F57" s="115"/>
    </row>
    <row r="58" ht="18" customHeight="1">
      <c r="F58" s="115"/>
    </row>
    <row r="59" ht="18" customHeight="1">
      <c r="F59" s="115"/>
    </row>
    <row r="60" ht="18" customHeight="1">
      <c r="F60" s="115"/>
    </row>
    <row r="61" ht="18" customHeight="1">
      <c r="F61" s="115"/>
    </row>
    <row r="62" ht="18" customHeight="1">
      <c r="F62" s="115"/>
    </row>
    <row r="63" ht="18" customHeight="1">
      <c r="F63" s="115"/>
    </row>
    <row r="64" ht="18" customHeight="1">
      <c r="F64" s="115"/>
    </row>
    <row r="65" ht="18" customHeight="1">
      <c r="F65" s="115"/>
    </row>
    <row r="66" ht="18" customHeight="1">
      <c r="F66" s="115"/>
    </row>
    <row r="67" ht="18" customHeight="1">
      <c r="F67" s="115"/>
    </row>
    <row r="68" ht="18" customHeight="1">
      <c r="F68" s="115"/>
    </row>
    <row r="69" ht="18" customHeight="1">
      <c r="F69" s="115"/>
    </row>
    <row r="70" ht="18" customHeight="1">
      <c r="F70" s="115"/>
    </row>
    <row r="71" ht="18" customHeight="1">
      <c r="F71" s="115"/>
    </row>
    <row r="72" ht="18" customHeight="1">
      <c r="F72" s="115"/>
    </row>
    <row r="73" ht="18" customHeight="1">
      <c r="F73" s="115"/>
    </row>
    <row r="74" ht="18" customHeight="1">
      <c r="F74" s="115"/>
    </row>
    <row r="75" ht="18" customHeight="1">
      <c r="F75" s="115"/>
    </row>
    <row r="76" ht="18" customHeight="1">
      <c r="F76" s="115"/>
    </row>
    <row r="77" ht="18" customHeight="1">
      <c r="F77" s="115"/>
    </row>
    <row r="78" ht="18" customHeight="1">
      <c r="F78" s="115"/>
    </row>
    <row r="79" ht="18" customHeight="1">
      <c r="F79" s="115"/>
    </row>
    <row r="80" ht="18" customHeight="1">
      <c r="F80" s="115"/>
    </row>
    <row r="81" ht="18" customHeight="1">
      <c r="F81" s="115"/>
    </row>
    <row r="82" ht="18" customHeight="1">
      <c r="F82" s="115"/>
    </row>
    <row r="83" ht="18" customHeight="1">
      <c r="F83" s="115"/>
    </row>
    <row r="84" ht="18" customHeight="1">
      <c r="F84" s="115"/>
    </row>
    <row r="85" ht="18" customHeight="1">
      <c r="F85" s="115"/>
    </row>
    <row r="86" ht="18" customHeight="1">
      <c r="F86" s="115"/>
    </row>
    <row r="87" ht="18" customHeight="1">
      <c r="F87" s="115"/>
    </row>
    <row r="88" ht="18" customHeight="1">
      <c r="F88" s="115"/>
    </row>
    <row r="89" ht="18" customHeight="1">
      <c r="F89" s="115"/>
    </row>
    <row r="90" ht="18" customHeight="1">
      <c r="F90" s="115"/>
    </row>
    <row r="91" ht="18" customHeight="1">
      <c r="F91" s="115"/>
    </row>
    <row r="92" ht="18" customHeight="1">
      <c r="F92" s="115"/>
    </row>
    <row r="93" ht="18" customHeight="1">
      <c r="F93" s="115"/>
    </row>
    <row r="94" ht="18" customHeight="1">
      <c r="F94" s="115"/>
    </row>
    <row r="95" ht="18" customHeight="1">
      <c r="F95" s="115"/>
    </row>
    <row r="96" ht="18" customHeight="1">
      <c r="F96" s="115"/>
    </row>
    <row r="97" ht="18" customHeight="1">
      <c r="F97" s="115"/>
    </row>
    <row r="98" ht="18" customHeight="1">
      <c r="F98" s="115"/>
    </row>
    <row r="99" ht="18" customHeight="1">
      <c r="F99" s="115"/>
    </row>
    <row r="100" ht="18" customHeight="1">
      <c r="F100" s="115"/>
    </row>
    <row r="101" ht="18" customHeight="1">
      <c r="F101" s="115"/>
    </row>
    <row r="102" ht="18" customHeight="1">
      <c r="F102" s="115"/>
    </row>
    <row r="103" ht="18" customHeight="1">
      <c r="F103" s="115"/>
    </row>
    <row r="104" ht="18" customHeight="1">
      <c r="F104" s="115"/>
    </row>
    <row r="105" ht="18" customHeight="1">
      <c r="F105" s="115"/>
    </row>
    <row r="106" ht="18" customHeight="1">
      <c r="F106" s="115"/>
    </row>
    <row r="107" ht="18" customHeight="1">
      <c r="F107" s="115"/>
    </row>
    <row r="108" ht="18" customHeight="1">
      <c r="F108" s="115"/>
    </row>
    <row r="109" ht="18" customHeight="1">
      <c r="F109" s="115"/>
    </row>
    <row r="110" ht="18" customHeight="1">
      <c r="F110" s="115"/>
    </row>
    <row r="111" ht="18" customHeight="1">
      <c r="F111" s="115"/>
    </row>
    <row r="112" ht="18" customHeight="1">
      <c r="F112" s="115"/>
    </row>
    <row r="113" ht="18" customHeight="1">
      <c r="F113" s="115"/>
    </row>
    <row r="114" ht="18" customHeight="1">
      <c r="F114" s="115"/>
    </row>
    <row r="115" ht="18" customHeight="1">
      <c r="F115" s="115"/>
    </row>
    <row r="116" ht="18" customHeight="1">
      <c r="F116" s="115"/>
    </row>
    <row r="117" ht="18" customHeight="1">
      <c r="F117" s="115"/>
    </row>
    <row r="118" ht="18" customHeight="1">
      <c r="F118" s="115"/>
    </row>
    <row r="119" ht="18" customHeight="1">
      <c r="F119" s="115"/>
    </row>
    <row r="120" ht="18" customHeight="1">
      <c r="F120" s="115"/>
    </row>
    <row r="121" ht="18" customHeight="1">
      <c r="F121" s="115"/>
    </row>
    <row r="122" ht="18" customHeight="1">
      <c r="F122" s="115"/>
    </row>
    <row r="123" ht="18" customHeight="1">
      <c r="F123" s="115"/>
    </row>
    <row r="124" ht="18" customHeight="1">
      <c r="F124" s="115"/>
    </row>
    <row r="125" ht="18" customHeight="1">
      <c r="F125" s="115"/>
    </row>
    <row r="126" ht="18" customHeight="1">
      <c r="F126" s="115"/>
    </row>
    <row r="127" ht="18" customHeight="1">
      <c r="F127" s="115"/>
    </row>
    <row r="128" ht="18" customHeight="1">
      <c r="F128" s="115"/>
    </row>
    <row r="129" ht="18" customHeight="1">
      <c r="F129" s="115"/>
    </row>
    <row r="130" ht="18" customHeight="1">
      <c r="F130" s="115"/>
    </row>
    <row r="131" ht="18" customHeight="1">
      <c r="F131" s="115"/>
    </row>
    <row r="132" ht="18" customHeight="1">
      <c r="F132" s="115"/>
    </row>
    <row r="133" ht="18" customHeight="1">
      <c r="F133" s="115"/>
    </row>
    <row r="134" ht="18" customHeight="1">
      <c r="F134" s="115"/>
    </row>
    <row r="135" ht="18" customHeight="1">
      <c r="F135" s="115"/>
    </row>
    <row r="136" ht="18" customHeight="1">
      <c r="F136" s="115"/>
    </row>
    <row r="137" ht="18" customHeight="1">
      <c r="F137" s="115"/>
    </row>
    <row r="138" ht="18" customHeight="1">
      <c r="F138" s="115"/>
    </row>
    <row r="139" ht="18" customHeight="1">
      <c r="F139" s="115"/>
    </row>
    <row r="140" ht="18" customHeight="1">
      <c r="F140" s="115"/>
    </row>
    <row r="141" ht="18" customHeight="1">
      <c r="F141" s="115"/>
    </row>
    <row r="142" ht="18" customHeight="1">
      <c r="F142" s="115"/>
    </row>
    <row r="143" ht="18" customHeight="1">
      <c r="F143" s="115"/>
    </row>
    <row r="144" ht="18" customHeight="1">
      <c r="F144" s="115"/>
    </row>
    <row r="145" ht="18" customHeight="1">
      <c r="F145" s="115"/>
    </row>
    <row r="146" ht="18" customHeight="1">
      <c r="F146" s="115"/>
    </row>
    <row r="147" ht="18" customHeight="1">
      <c r="F147" s="115"/>
    </row>
    <row r="148" ht="18" customHeight="1">
      <c r="F148" s="115"/>
    </row>
    <row r="149" ht="18" customHeight="1">
      <c r="F149" s="115"/>
    </row>
    <row r="150" ht="18" customHeight="1">
      <c r="F150" s="115"/>
    </row>
    <row r="151" ht="18" customHeight="1">
      <c r="F151" s="115"/>
    </row>
    <row r="152" ht="18" customHeight="1">
      <c r="F152" s="115"/>
    </row>
    <row r="153" ht="18" customHeight="1">
      <c r="F153" s="115"/>
    </row>
    <row r="154" ht="18" customHeight="1">
      <c r="F154" s="115"/>
    </row>
    <row r="155" ht="18" customHeight="1">
      <c r="F155" s="115"/>
    </row>
    <row r="156" ht="18" customHeight="1">
      <c r="F156" s="115"/>
    </row>
    <row r="157" ht="18" customHeight="1">
      <c r="F157" s="115"/>
    </row>
    <row r="158" ht="18" customHeight="1">
      <c r="F158" s="115"/>
    </row>
    <row r="159" ht="18" customHeight="1">
      <c r="F159" s="115"/>
    </row>
    <row r="160" ht="18" customHeight="1">
      <c r="F160" s="115"/>
    </row>
    <row r="161" ht="18" customHeight="1">
      <c r="F161" s="115"/>
    </row>
    <row r="162" ht="18" customHeight="1">
      <c r="F162" s="115"/>
    </row>
    <row r="163" ht="18" customHeight="1">
      <c r="F163" s="115"/>
    </row>
    <row r="164" ht="18" customHeight="1">
      <c r="F164" s="115"/>
    </row>
    <row r="165" ht="18" customHeight="1">
      <c r="F165" s="115"/>
    </row>
    <row r="166" ht="18" customHeight="1">
      <c r="F166" s="115"/>
    </row>
    <row r="167" ht="18" customHeight="1">
      <c r="F167" s="115"/>
    </row>
    <row r="168" ht="18" customHeight="1">
      <c r="F168" s="115"/>
    </row>
    <row r="169" ht="18" customHeight="1">
      <c r="F169" s="115"/>
    </row>
    <row r="170" ht="18" customHeight="1">
      <c r="F170" s="115"/>
    </row>
    <row r="171" ht="18" customHeight="1">
      <c r="F171" s="115"/>
    </row>
    <row r="172" ht="18" customHeight="1">
      <c r="F172" s="115"/>
    </row>
    <row r="173" ht="18" customHeight="1">
      <c r="F173" s="115"/>
    </row>
    <row r="174" ht="18" customHeight="1">
      <c r="F174" s="115"/>
    </row>
    <row r="175" ht="18" customHeight="1">
      <c r="F175" s="115"/>
    </row>
    <row r="176" ht="18" customHeight="1">
      <c r="F176" s="115"/>
    </row>
    <row r="177" ht="18" customHeight="1">
      <c r="F177" s="115"/>
    </row>
    <row r="178" ht="18" customHeight="1">
      <c r="F178" s="115"/>
    </row>
    <row r="179" ht="18" customHeight="1">
      <c r="F179" s="115"/>
    </row>
    <row r="180" ht="18" customHeight="1">
      <c r="F180" s="115"/>
    </row>
    <row r="181" ht="18" customHeight="1">
      <c r="F181" s="115"/>
    </row>
    <row r="182" ht="18" customHeight="1">
      <c r="F182" s="115"/>
    </row>
    <row r="183" ht="18" customHeight="1">
      <c r="F183" s="115"/>
    </row>
    <row r="184" ht="18" customHeight="1">
      <c r="F184" s="115"/>
    </row>
    <row r="185" ht="18" customHeight="1">
      <c r="F185" s="115"/>
    </row>
    <row r="186" ht="18" customHeight="1">
      <c r="F186" s="115"/>
    </row>
    <row r="187" ht="18" customHeight="1">
      <c r="F187" s="115"/>
    </row>
    <row r="188" ht="18" customHeight="1">
      <c r="F188" s="115"/>
    </row>
    <row r="189" ht="18" customHeight="1">
      <c r="F189" s="115"/>
    </row>
    <row r="190" ht="18" customHeight="1">
      <c r="F190" s="115"/>
    </row>
    <row r="191" ht="18" customHeight="1">
      <c r="F191" s="115"/>
    </row>
    <row r="192" ht="18" customHeight="1">
      <c r="F192" s="115"/>
    </row>
    <row r="193" ht="18" customHeight="1">
      <c r="F193" s="115"/>
    </row>
    <row r="194" ht="18" customHeight="1">
      <c r="F194" s="115"/>
    </row>
    <row r="195" ht="18" customHeight="1">
      <c r="F195" s="115"/>
    </row>
    <row r="196" ht="18" customHeight="1">
      <c r="F196" s="115"/>
    </row>
    <row r="197" ht="18" customHeight="1">
      <c r="F197" s="115"/>
    </row>
    <row r="198" ht="18" customHeight="1">
      <c r="F198" s="115"/>
    </row>
    <row r="199" ht="18" customHeight="1">
      <c r="F199" s="115"/>
    </row>
    <row r="200" ht="18" customHeight="1">
      <c r="F200" s="115"/>
    </row>
    <row r="201" ht="18" customHeight="1">
      <c r="F201" s="115"/>
    </row>
    <row r="202" ht="18" customHeight="1">
      <c r="F202" s="115"/>
    </row>
    <row r="203" ht="18" customHeight="1">
      <c r="F203" s="115"/>
    </row>
    <row r="204" ht="18" customHeight="1">
      <c r="F204" s="115"/>
    </row>
    <row r="205" ht="18" customHeight="1">
      <c r="F205" s="115"/>
    </row>
    <row r="206" ht="18" customHeight="1">
      <c r="F206" s="115"/>
    </row>
    <row r="207" ht="18" customHeight="1">
      <c r="F207" s="115"/>
    </row>
    <row r="208" ht="18" customHeight="1">
      <c r="F208" s="115"/>
    </row>
    <row r="209" ht="18" customHeight="1">
      <c r="F209" s="115"/>
    </row>
    <row r="210" ht="18" customHeight="1">
      <c r="F210" s="115"/>
    </row>
    <row r="211" ht="18" customHeight="1">
      <c r="F211" s="115"/>
    </row>
    <row r="212" ht="18" customHeight="1">
      <c r="F212" s="115"/>
    </row>
    <row r="213" ht="18" customHeight="1">
      <c r="F213" s="115"/>
    </row>
    <row r="214" ht="18" customHeight="1">
      <c r="F214" s="115"/>
    </row>
    <row r="215" ht="18" customHeight="1">
      <c r="F215" s="115"/>
    </row>
    <row r="216" ht="18" customHeight="1">
      <c r="F216" s="115"/>
    </row>
    <row r="217" ht="18" customHeight="1">
      <c r="F217" s="115"/>
    </row>
    <row r="218" ht="18" customHeight="1"/>
    <row r="219" ht="18" customHeight="1"/>
    <row r="220" ht="18" customHeight="1"/>
    <row r="221" ht="18" customHeight="1"/>
    <row r="222" ht="18" customHeight="1"/>
    <row r="223" ht="18" customHeight="1"/>
  </sheetData>
  <sheetProtection/>
  <mergeCells count="5">
    <mergeCell ref="F44:G44"/>
    <mergeCell ref="A1:C1"/>
    <mergeCell ref="A2:C2"/>
    <mergeCell ref="A4:G4"/>
    <mergeCell ref="A5:G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3">
      <selection activeCell="V19" sqref="V19"/>
    </sheetView>
  </sheetViews>
  <sheetFormatPr defaultColWidth="9.00390625" defaultRowHeight="12.75"/>
  <cols>
    <col min="1" max="1" width="4.75390625" style="19" customWidth="1"/>
    <col min="2" max="2" width="1.875" style="19" customWidth="1"/>
    <col min="3" max="9" width="4.75390625" style="19" customWidth="1"/>
    <col min="10" max="10" width="3.125" style="19" customWidth="1"/>
    <col min="11" max="12" width="4.75390625" style="19" hidden="1" customWidth="1"/>
    <col min="13" max="18" width="4.75390625" style="19" customWidth="1"/>
    <col min="19" max="19" width="4.625" style="19" customWidth="1"/>
    <col min="20" max="20" width="0.74609375" style="19" customWidth="1"/>
    <col min="21" max="16384" width="9.125" style="19" customWidth="1"/>
  </cols>
  <sheetData>
    <row r="1" spans="1:20" ht="259.5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0" s="108" customFormat="1" ht="15.75" customHeight="1">
      <c r="A2" s="323" t="s">
        <v>176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</row>
    <row r="3" s="108" customFormat="1" ht="8.25" customHeight="1"/>
    <row r="4" spans="1:5" s="108" customFormat="1" ht="15.75" customHeight="1">
      <c r="A4" s="324" t="s">
        <v>131</v>
      </c>
      <c r="B4" s="324"/>
      <c r="C4" s="324"/>
      <c r="D4" s="324"/>
      <c r="E4" s="349"/>
    </row>
    <row r="5" s="108" customFormat="1" ht="3.75" customHeight="1"/>
    <row r="6" spans="1:20" s="54" customFormat="1" ht="15.75" customHeight="1">
      <c r="A6" s="212" t="s">
        <v>177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 s="54" customFormat="1" ht="34.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0" s="108" customFormat="1" ht="6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1:20" s="107" customFormat="1" ht="27" customHeight="1">
      <c r="A9" s="347" t="s">
        <v>35</v>
      </c>
      <c r="B9" s="348"/>
      <c r="C9" s="343" t="s">
        <v>0</v>
      </c>
      <c r="D9" s="344"/>
      <c r="E9" s="344"/>
      <c r="F9" s="344"/>
      <c r="G9" s="344"/>
      <c r="H9" s="344"/>
      <c r="I9" s="344"/>
      <c r="J9" s="344"/>
      <c r="K9" s="344"/>
      <c r="L9" s="344"/>
      <c r="M9" s="345"/>
      <c r="N9" s="345"/>
      <c r="O9" s="345"/>
      <c r="P9" s="345"/>
      <c r="Q9" s="345"/>
      <c r="R9" s="345"/>
      <c r="S9" s="345"/>
      <c r="T9" s="346"/>
    </row>
    <row r="10" spans="1:20" s="108" customFormat="1" ht="19.5" customHeight="1">
      <c r="A10" s="338" t="s">
        <v>79</v>
      </c>
      <c r="B10" s="338"/>
      <c r="C10" s="310">
        <f>Заявка!B5</f>
        <v>0</v>
      </c>
      <c r="D10" s="311"/>
      <c r="E10" s="311"/>
      <c r="F10" s="311"/>
      <c r="G10" s="311"/>
      <c r="H10" s="311"/>
      <c r="I10" s="311"/>
      <c r="J10" s="311"/>
      <c r="K10" s="311"/>
      <c r="L10" s="311"/>
      <c r="M10" s="341"/>
      <c r="N10" s="341"/>
      <c r="O10" s="341"/>
      <c r="P10" s="341"/>
      <c r="Q10" s="341"/>
      <c r="R10" s="341"/>
      <c r="S10" s="341"/>
      <c r="T10" s="342"/>
    </row>
    <row r="11" spans="1:20" s="108" customFormat="1" ht="19.5" customHeight="1">
      <c r="A11" s="338" t="s">
        <v>80</v>
      </c>
      <c r="B11" s="338"/>
      <c r="C11" s="310">
        <f>Заявка!B6</f>
        <v>0</v>
      </c>
      <c r="D11" s="311"/>
      <c r="E11" s="311"/>
      <c r="F11" s="311"/>
      <c r="G11" s="311"/>
      <c r="H11" s="311"/>
      <c r="I11" s="311"/>
      <c r="J11" s="311"/>
      <c r="K11" s="311"/>
      <c r="L11" s="311"/>
      <c r="M11" s="341"/>
      <c r="N11" s="341"/>
      <c r="O11" s="341"/>
      <c r="P11" s="341"/>
      <c r="Q11" s="341"/>
      <c r="R11" s="341"/>
      <c r="S11" s="341"/>
      <c r="T11" s="342"/>
    </row>
    <row r="12" spans="1:22" s="108" customFormat="1" ht="19.5" customHeight="1">
      <c r="A12" s="338" t="s">
        <v>81</v>
      </c>
      <c r="B12" s="338"/>
      <c r="C12" s="310">
        <f>Заявка!B7</f>
        <v>0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41"/>
      <c r="N12" s="341"/>
      <c r="O12" s="341"/>
      <c r="P12" s="341"/>
      <c r="Q12" s="341"/>
      <c r="R12" s="341"/>
      <c r="S12" s="341"/>
      <c r="T12" s="342"/>
      <c r="V12" s="108" t="s">
        <v>11</v>
      </c>
    </row>
    <row r="13" spans="1:20" s="108" customFormat="1" ht="19.5" customHeight="1">
      <c r="A13" s="338" t="s">
        <v>82</v>
      </c>
      <c r="B13" s="338"/>
      <c r="C13" s="310">
        <f>Заявка!B8</f>
        <v>0</v>
      </c>
      <c r="D13" s="311"/>
      <c r="E13" s="311"/>
      <c r="F13" s="311"/>
      <c r="G13" s="311"/>
      <c r="H13" s="311"/>
      <c r="I13" s="311"/>
      <c r="J13" s="311"/>
      <c r="K13" s="311"/>
      <c r="L13" s="311"/>
      <c r="M13" s="341"/>
      <c r="N13" s="341"/>
      <c r="O13" s="341"/>
      <c r="P13" s="341"/>
      <c r="Q13" s="341"/>
      <c r="R13" s="341"/>
      <c r="S13" s="341"/>
      <c r="T13" s="342"/>
    </row>
    <row r="14" spans="1:20" s="108" customFormat="1" ht="19.5" customHeight="1">
      <c r="A14" s="338" t="s">
        <v>83</v>
      </c>
      <c r="B14" s="338"/>
      <c r="C14" s="310">
        <f>Заявка!B9</f>
        <v>0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41"/>
      <c r="N14" s="341"/>
      <c r="O14" s="341"/>
      <c r="P14" s="341"/>
      <c r="Q14" s="341"/>
      <c r="R14" s="341"/>
      <c r="S14" s="341"/>
      <c r="T14" s="342"/>
    </row>
    <row r="15" spans="1:20" s="108" customFormat="1" ht="19.5" customHeight="1">
      <c r="A15" s="338" t="s">
        <v>84</v>
      </c>
      <c r="B15" s="338"/>
      <c r="C15" s="310">
        <f>Заявка!B10</f>
        <v>0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41"/>
      <c r="N15" s="341"/>
      <c r="O15" s="341"/>
      <c r="P15" s="341"/>
      <c r="Q15" s="341"/>
      <c r="R15" s="341"/>
      <c r="S15" s="341"/>
      <c r="T15" s="342"/>
    </row>
    <row r="16" spans="1:20" s="108" customFormat="1" ht="19.5" customHeight="1">
      <c r="A16" s="338" t="s">
        <v>85</v>
      </c>
      <c r="B16" s="338"/>
      <c r="C16" s="310">
        <f>Заявка!B11</f>
        <v>0</v>
      </c>
      <c r="D16" s="311"/>
      <c r="E16" s="311"/>
      <c r="F16" s="311"/>
      <c r="G16" s="311"/>
      <c r="H16" s="311"/>
      <c r="I16" s="311"/>
      <c r="J16" s="311"/>
      <c r="K16" s="311"/>
      <c r="L16" s="311"/>
      <c r="M16" s="341"/>
      <c r="N16" s="341"/>
      <c r="O16" s="341"/>
      <c r="P16" s="341"/>
      <c r="Q16" s="341"/>
      <c r="R16" s="341"/>
      <c r="S16" s="341"/>
      <c r="T16" s="342"/>
    </row>
    <row r="17" spans="1:20" s="108" customFormat="1" ht="19.5" customHeight="1">
      <c r="A17" s="338" t="s">
        <v>86</v>
      </c>
      <c r="B17" s="338"/>
      <c r="C17" s="310">
        <f>Заявка!B12</f>
        <v>0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41"/>
      <c r="N17" s="341"/>
      <c r="O17" s="341"/>
      <c r="P17" s="341"/>
      <c r="Q17" s="341"/>
      <c r="R17" s="341"/>
      <c r="S17" s="341"/>
      <c r="T17" s="342"/>
    </row>
    <row r="18" spans="1:20" s="108" customFormat="1" ht="19.5" customHeight="1">
      <c r="A18" s="338" t="s">
        <v>87</v>
      </c>
      <c r="B18" s="338"/>
      <c r="C18" s="310">
        <f>Заявка!B13</f>
        <v>0</v>
      </c>
      <c r="D18" s="311"/>
      <c r="E18" s="311"/>
      <c r="F18" s="311"/>
      <c r="G18" s="311"/>
      <c r="H18" s="311"/>
      <c r="I18" s="311"/>
      <c r="J18" s="311"/>
      <c r="K18" s="311"/>
      <c r="L18" s="311"/>
      <c r="M18" s="341"/>
      <c r="N18" s="341"/>
      <c r="O18" s="341"/>
      <c r="P18" s="341"/>
      <c r="Q18" s="341"/>
      <c r="R18" s="341"/>
      <c r="S18" s="341"/>
      <c r="T18" s="342"/>
    </row>
    <row r="19" spans="1:20" s="108" customFormat="1" ht="19.5" customHeight="1">
      <c r="A19" s="338" t="s">
        <v>88</v>
      </c>
      <c r="B19" s="338"/>
      <c r="C19" s="310">
        <f>Заявка!B14</f>
        <v>0</v>
      </c>
      <c r="D19" s="311"/>
      <c r="E19" s="311"/>
      <c r="F19" s="311"/>
      <c r="G19" s="311"/>
      <c r="H19" s="311"/>
      <c r="I19" s="311"/>
      <c r="J19" s="311"/>
      <c r="K19" s="311"/>
      <c r="L19" s="311"/>
      <c r="M19" s="341"/>
      <c r="N19" s="341"/>
      <c r="O19" s="341"/>
      <c r="P19" s="341"/>
      <c r="Q19" s="341"/>
      <c r="R19" s="341"/>
      <c r="S19" s="341"/>
      <c r="T19" s="342"/>
    </row>
    <row r="20" spans="1:20" s="108" customFormat="1" ht="19.5" customHeight="1">
      <c r="A20" s="338" t="s">
        <v>89</v>
      </c>
      <c r="B20" s="338"/>
      <c r="C20" s="310">
        <f>Заявка!B15</f>
        <v>0</v>
      </c>
      <c r="D20" s="311"/>
      <c r="E20" s="311"/>
      <c r="F20" s="311"/>
      <c r="G20" s="311"/>
      <c r="H20" s="311"/>
      <c r="I20" s="311"/>
      <c r="J20" s="311"/>
      <c r="K20" s="311"/>
      <c r="L20" s="311"/>
      <c r="M20" s="341"/>
      <c r="N20" s="341"/>
      <c r="O20" s="341"/>
      <c r="P20" s="341"/>
      <c r="Q20" s="341"/>
      <c r="R20" s="341"/>
      <c r="S20" s="341"/>
      <c r="T20" s="342"/>
    </row>
    <row r="21" spans="1:20" s="108" customFormat="1" ht="19.5" customHeight="1">
      <c r="A21" s="338" t="s">
        <v>126</v>
      </c>
      <c r="B21" s="338"/>
      <c r="C21" s="310">
        <f>Заявка!B16</f>
        <v>0</v>
      </c>
      <c r="D21" s="311"/>
      <c r="E21" s="311"/>
      <c r="F21" s="311"/>
      <c r="G21" s="311"/>
      <c r="H21" s="311"/>
      <c r="I21" s="311"/>
      <c r="J21" s="311"/>
      <c r="K21" s="311"/>
      <c r="L21" s="311"/>
      <c r="M21" s="341"/>
      <c r="N21" s="341"/>
      <c r="O21" s="341"/>
      <c r="P21" s="341"/>
      <c r="Q21" s="341"/>
      <c r="R21" s="341"/>
      <c r="S21" s="341"/>
      <c r="T21" s="342"/>
    </row>
    <row r="22" spans="1:20" s="108" customFormat="1" ht="19.5" customHeight="1">
      <c r="A22" s="338" t="s">
        <v>127</v>
      </c>
      <c r="B22" s="338"/>
      <c r="C22" s="310">
        <f>Заявка!B17</f>
        <v>0</v>
      </c>
      <c r="D22" s="311"/>
      <c r="E22" s="311"/>
      <c r="F22" s="311"/>
      <c r="G22" s="311"/>
      <c r="H22" s="311"/>
      <c r="I22" s="311"/>
      <c r="J22" s="311"/>
      <c r="K22" s="311"/>
      <c r="L22" s="311"/>
      <c r="M22" s="341"/>
      <c r="N22" s="341"/>
      <c r="O22" s="341"/>
      <c r="P22" s="341"/>
      <c r="Q22" s="341"/>
      <c r="R22" s="341"/>
      <c r="S22" s="341"/>
      <c r="T22" s="342"/>
    </row>
    <row r="23" spans="1:20" s="108" customFormat="1" ht="19.5" customHeight="1">
      <c r="A23" s="338" t="s">
        <v>128</v>
      </c>
      <c r="B23" s="338"/>
      <c r="C23" s="310">
        <f>Заявка!B18</f>
        <v>0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41"/>
      <c r="N23" s="341"/>
      <c r="O23" s="341"/>
      <c r="P23" s="341"/>
      <c r="Q23" s="341"/>
      <c r="R23" s="341"/>
      <c r="S23" s="341"/>
      <c r="T23" s="342"/>
    </row>
    <row r="24" spans="1:20" s="108" customFormat="1" ht="19.5" customHeight="1">
      <c r="A24" s="338" t="s">
        <v>129</v>
      </c>
      <c r="B24" s="338"/>
      <c r="C24" s="310">
        <f>Заявка!B19</f>
        <v>0</v>
      </c>
      <c r="D24" s="311"/>
      <c r="E24" s="311"/>
      <c r="F24" s="311"/>
      <c r="G24" s="311"/>
      <c r="H24" s="311"/>
      <c r="I24" s="311"/>
      <c r="J24" s="311"/>
      <c r="K24" s="311"/>
      <c r="L24" s="311"/>
      <c r="M24" s="341"/>
      <c r="N24" s="341"/>
      <c r="O24" s="341"/>
      <c r="P24" s="341"/>
      <c r="Q24" s="341"/>
      <c r="R24" s="341"/>
      <c r="S24" s="341"/>
      <c r="T24" s="342"/>
    </row>
    <row r="25" spans="1:20" s="108" customFormat="1" ht="19.5" customHeight="1">
      <c r="A25" s="338" t="s">
        <v>142</v>
      </c>
      <c r="B25" s="338"/>
      <c r="C25" s="310">
        <f>Заявка!B20</f>
        <v>0</v>
      </c>
      <c r="D25" s="311"/>
      <c r="E25" s="311"/>
      <c r="F25" s="311"/>
      <c r="G25" s="311"/>
      <c r="H25" s="311"/>
      <c r="I25" s="311"/>
      <c r="J25" s="311"/>
      <c r="K25" s="311"/>
      <c r="L25" s="311"/>
      <c r="M25" s="341"/>
      <c r="N25" s="341"/>
      <c r="O25" s="341"/>
      <c r="P25" s="341"/>
      <c r="Q25" s="341"/>
      <c r="R25" s="341"/>
      <c r="S25" s="341"/>
      <c r="T25" s="342"/>
    </row>
    <row r="26" spans="1:20" s="108" customFormat="1" ht="19.5" customHeight="1">
      <c r="A26" s="338" t="s">
        <v>143</v>
      </c>
      <c r="B26" s="338"/>
      <c r="C26" s="310">
        <f>Заявка!B21</f>
        <v>0</v>
      </c>
      <c r="D26" s="311"/>
      <c r="E26" s="311"/>
      <c r="F26" s="311"/>
      <c r="G26" s="311"/>
      <c r="H26" s="311"/>
      <c r="I26" s="311"/>
      <c r="J26" s="311"/>
      <c r="K26" s="311"/>
      <c r="L26" s="311"/>
      <c r="M26" s="341"/>
      <c r="N26" s="341"/>
      <c r="O26" s="341"/>
      <c r="P26" s="341"/>
      <c r="Q26" s="341"/>
      <c r="R26" s="341"/>
      <c r="S26" s="341"/>
      <c r="T26" s="342"/>
    </row>
    <row r="27" spans="1:20" s="108" customFormat="1" ht="19.5" customHeight="1">
      <c r="A27" s="338" t="s">
        <v>144</v>
      </c>
      <c r="B27" s="338"/>
      <c r="C27" s="310">
        <f>Заявка!B22</f>
        <v>0</v>
      </c>
      <c r="D27" s="311"/>
      <c r="E27" s="311"/>
      <c r="F27" s="311"/>
      <c r="G27" s="311"/>
      <c r="H27" s="311"/>
      <c r="I27" s="311"/>
      <c r="J27" s="311"/>
      <c r="K27" s="311"/>
      <c r="L27" s="311"/>
      <c r="M27" s="341"/>
      <c r="N27" s="341"/>
      <c r="O27" s="341"/>
      <c r="P27" s="341"/>
      <c r="Q27" s="341"/>
      <c r="R27" s="341"/>
      <c r="S27" s="341"/>
      <c r="T27" s="342"/>
    </row>
    <row r="28" spans="1:20" s="108" customFormat="1" ht="19.5" customHeight="1">
      <c r="A28" s="338" t="s">
        <v>145</v>
      </c>
      <c r="B28" s="338"/>
      <c r="C28" s="310">
        <f>Заявка!B23</f>
        <v>0</v>
      </c>
      <c r="D28" s="311"/>
      <c r="E28" s="311"/>
      <c r="F28" s="311"/>
      <c r="G28" s="311"/>
      <c r="H28" s="311"/>
      <c r="I28" s="311"/>
      <c r="J28" s="311"/>
      <c r="K28" s="311"/>
      <c r="L28" s="311"/>
      <c r="M28" s="341"/>
      <c r="N28" s="341"/>
      <c r="O28" s="341"/>
      <c r="P28" s="341"/>
      <c r="Q28" s="341"/>
      <c r="R28" s="341"/>
      <c r="S28" s="341"/>
      <c r="T28" s="342"/>
    </row>
    <row r="29" spans="1:20" s="108" customFormat="1" ht="19.5" customHeight="1">
      <c r="A29" s="338" t="s">
        <v>146</v>
      </c>
      <c r="B29" s="338"/>
      <c r="C29" s="310">
        <f>Заявка!B24</f>
        <v>0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41"/>
      <c r="N29" s="341"/>
      <c r="O29" s="341"/>
      <c r="P29" s="341"/>
      <c r="Q29" s="341"/>
      <c r="R29" s="341"/>
      <c r="S29" s="341"/>
      <c r="T29" s="342"/>
    </row>
    <row r="30" spans="1:20" s="108" customFormat="1" ht="16.5" customHeight="1">
      <c r="A30" s="338" t="s">
        <v>147</v>
      </c>
      <c r="B30" s="338"/>
      <c r="C30" s="310">
        <f>Заявка!B25</f>
        <v>0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41"/>
      <c r="N30" s="341"/>
      <c r="O30" s="341"/>
      <c r="P30" s="341"/>
      <c r="Q30" s="341"/>
      <c r="R30" s="341"/>
      <c r="S30" s="341"/>
      <c r="T30" s="342"/>
    </row>
    <row r="31" spans="1:20" s="108" customFormat="1" ht="16.5" customHeight="1">
      <c r="A31" s="338" t="s">
        <v>148</v>
      </c>
      <c r="B31" s="338"/>
      <c r="C31" s="310">
        <f>Заявка!B26</f>
        <v>0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41"/>
      <c r="N31" s="341"/>
      <c r="O31" s="341"/>
      <c r="P31" s="341"/>
      <c r="Q31" s="341"/>
      <c r="R31" s="341"/>
      <c r="S31" s="341"/>
      <c r="T31" s="342"/>
    </row>
    <row r="32" spans="1:20" s="108" customFormat="1" ht="16.5" customHeight="1">
      <c r="A32" s="338" t="s">
        <v>149</v>
      </c>
      <c r="B32" s="338"/>
      <c r="C32" s="310">
        <f>Заявка!B27</f>
        <v>0</v>
      </c>
      <c r="D32" s="311"/>
      <c r="E32" s="311"/>
      <c r="F32" s="311"/>
      <c r="G32" s="311"/>
      <c r="H32" s="311"/>
      <c r="I32" s="311"/>
      <c r="J32" s="311"/>
      <c r="K32" s="311"/>
      <c r="L32" s="311"/>
      <c r="M32" s="341"/>
      <c r="N32" s="341"/>
      <c r="O32" s="341"/>
      <c r="P32" s="341"/>
      <c r="Q32" s="341"/>
      <c r="R32" s="341"/>
      <c r="S32" s="341"/>
      <c r="T32" s="342"/>
    </row>
    <row r="33" spans="1:20" s="108" customFormat="1" ht="16.5" customHeight="1">
      <c r="A33" s="338" t="s">
        <v>150</v>
      </c>
      <c r="B33" s="338"/>
      <c r="C33" s="310">
        <f>Заявка!B28</f>
        <v>0</v>
      </c>
      <c r="D33" s="311"/>
      <c r="E33" s="311"/>
      <c r="F33" s="311"/>
      <c r="G33" s="311"/>
      <c r="H33" s="311"/>
      <c r="I33" s="311"/>
      <c r="J33" s="311"/>
      <c r="K33" s="311"/>
      <c r="L33" s="311"/>
      <c r="M33" s="341"/>
      <c r="N33" s="341"/>
      <c r="O33" s="341"/>
      <c r="P33" s="341"/>
      <c r="Q33" s="341"/>
      <c r="R33" s="341"/>
      <c r="S33" s="341"/>
      <c r="T33" s="342"/>
    </row>
    <row r="34" spans="1:20" s="108" customFormat="1" ht="16.5" customHeight="1">
      <c r="A34" s="338" t="s">
        <v>151</v>
      </c>
      <c r="B34" s="338"/>
      <c r="C34" s="310">
        <f>Заявка!B29</f>
        <v>0</v>
      </c>
      <c r="D34" s="311"/>
      <c r="E34" s="311"/>
      <c r="F34" s="311"/>
      <c r="G34" s="311"/>
      <c r="H34" s="311"/>
      <c r="I34" s="311"/>
      <c r="J34" s="311"/>
      <c r="K34" s="311"/>
      <c r="L34" s="311"/>
      <c r="M34" s="341"/>
      <c r="N34" s="341"/>
      <c r="O34" s="341"/>
      <c r="P34" s="341"/>
      <c r="Q34" s="341"/>
      <c r="R34" s="341"/>
      <c r="S34" s="341"/>
      <c r="T34" s="342"/>
    </row>
    <row r="35" spans="1:20" s="108" customFormat="1" ht="16.5" customHeight="1" hidden="1">
      <c r="A35" s="338" t="s">
        <v>152</v>
      </c>
      <c r="B35" s="338"/>
      <c r="C35" s="310">
        <f>Заявка!B30</f>
        <v>0</v>
      </c>
      <c r="D35" s="311"/>
      <c r="E35" s="311"/>
      <c r="F35" s="311"/>
      <c r="G35" s="311"/>
      <c r="H35" s="311"/>
      <c r="I35" s="311"/>
      <c r="J35" s="311"/>
      <c r="K35" s="311"/>
      <c r="L35" s="311"/>
      <c r="M35" s="341"/>
      <c r="N35" s="341"/>
      <c r="O35" s="341"/>
      <c r="P35" s="341"/>
      <c r="Q35" s="341"/>
      <c r="R35" s="341"/>
      <c r="S35" s="341"/>
      <c r="T35" s="342"/>
    </row>
    <row r="36" spans="1:20" s="108" customFormat="1" ht="16.5" customHeight="1" hidden="1">
      <c r="A36" s="338" t="s">
        <v>153</v>
      </c>
      <c r="B36" s="338"/>
      <c r="C36" s="310">
        <f>Заявка!B31</f>
        <v>0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41"/>
      <c r="N36" s="341"/>
      <c r="O36" s="341"/>
      <c r="P36" s="341"/>
      <c r="Q36" s="341"/>
      <c r="R36" s="341"/>
      <c r="S36" s="341"/>
      <c r="T36" s="342"/>
    </row>
    <row r="37" spans="1:20" s="108" customFormat="1" ht="16.5" customHeight="1" hidden="1">
      <c r="A37" s="338" t="s">
        <v>154</v>
      </c>
      <c r="B37" s="338"/>
      <c r="C37" s="310">
        <f>Заявка!B32</f>
        <v>0</v>
      </c>
      <c r="D37" s="311"/>
      <c r="E37" s="311"/>
      <c r="F37" s="311"/>
      <c r="G37" s="311"/>
      <c r="H37" s="311"/>
      <c r="I37" s="311"/>
      <c r="J37" s="311"/>
      <c r="K37" s="311"/>
      <c r="L37" s="311"/>
      <c r="M37" s="339"/>
      <c r="N37" s="339"/>
      <c r="O37" s="339"/>
      <c r="P37" s="339"/>
      <c r="Q37" s="339"/>
      <c r="R37" s="339"/>
      <c r="S37" s="339"/>
      <c r="T37" s="340"/>
    </row>
    <row r="38" spans="1:20" s="108" customFormat="1" ht="16.5" customHeight="1" hidden="1">
      <c r="A38" s="338" t="s">
        <v>155</v>
      </c>
      <c r="B38" s="338"/>
      <c r="C38" s="310">
        <f>Заявка!B33</f>
        <v>0</v>
      </c>
      <c r="D38" s="311"/>
      <c r="E38" s="311"/>
      <c r="F38" s="311"/>
      <c r="G38" s="311"/>
      <c r="H38" s="311"/>
      <c r="I38" s="311"/>
      <c r="J38" s="311"/>
      <c r="K38" s="311"/>
      <c r="L38" s="311"/>
      <c r="M38" s="339"/>
      <c r="N38" s="339"/>
      <c r="O38" s="339"/>
      <c r="P38" s="339"/>
      <c r="Q38" s="339"/>
      <c r="R38" s="339"/>
      <c r="S38" s="339"/>
      <c r="T38" s="340"/>
    </row>
    <row r="39" spans="1:20" s="108" customFormat="1" ht="16.5" customHeight="1" hidden="1">
      <c r="A39" s="338" t="s">
        <v>156</v>
      </c>
      <c r="B39" s="338"/>
      <c r="C39" s="310">
        <f>Заявка!B34</f>
        <v>0</v>
      </c>
      <c r="D39" s="311"/>
      <c r="E39" s="311"/>
      <c r="F39" s="311"/>
      <c r="G39" s="311"/>
      <c r="H39" s="311"/>
      <c r="I39" s="311"/>
      <c r="J39" s="311"/>
      <c r="K39" s="311"/>
      <c r="L39" s="311"/>
      <c r="M39" s="339"/>
      <c r="N39" s="339"/>
      <c r="O39" s="339"/>
      <c r="P39" s="339"/>
      <c r="Q39" s="339"/>
      <c r="R39" s="339"/>
      <c r="S39" s="339"/>
      <c r="T39" s="340"/>
    </row>
    <row r="40" spans="1:20" s="108" customFormat="1" ht="16.5" customHeight="1" hidden="1">
      <c r="A40" s="338" t="s">
        <v>157</v>
      </c>
      <c r="B40" s="338"/>
      <c r="C40" s="310">
        <f>Заявка!B35</f>
        <v>0</v>
      </c>
      <c r="D40" s="311"/>
      <c r="E40" s="311"/>
      <c r="F40" s="311"/>
      <c r="G40" s="311"/>
      <c r="H40" s="311"/>
      <c r="I40" s="311"/>
      <c r="J40" s="311"/>
      <c r="K40" s="311"/>
      <c r="L40" s="311"/>
      <c r="M40" s="339"/>
      <c r="N40" s="339"/>
      <c r="O40" s="339"/>
      <c r="P40" s="339"/>
      <c r="Q40" s="339"/>
      <c r="R40" s="339"/>
      <c r="S40" s="339"/>
      <c r="T40" s="340"/>
    </row>
    <row r="41" spans="1:20" s="108" customFormat="1" ht="16.5" customHeight="1" hidden="1">
      <c r="A41" s="338" t="s">
        <v>158</v>
      </c>
      <c r="B41" s="338"/>
      <c r="C41" s="310">
        <f>Заявка!B36</f>
        <v>0</v>
      </c>
      <c r="D41" s="311"/>
      <c r="E41" s="311"/>
      <c r="F41" s="311"/>
      <c r="G41" s="311"/>
      <c r="H41" s="311"/>
      <c r="I41" s="311"/>
      <c r="J41" s="311"/>
      <c r="K41" s="311"/>
      <c r="L41" s="311"/>
      <c r="M41" s="339"/>
      <c r="N41" s="339"/>
      <c r="O41" s="339"/>
      <c r="P41" s="339"/>
      <c r="Q41" s="339"/>
      <c r="R41" s="339"/>
      <c r="S41" s="339"/>
      <c r="T41" s="340"/>
    </row>
    <row r="42" spans="1:20" s="108" customFormat="1" ht="16.5" customHeight="1" hidden="1">
      <c r="A42" s="338" t="s">
        <v>159</v>
      </c>
      <c r="B42" s="338"/>
      <c r="C42" s="310">
        <f>Заявка!B37</f>
        <v>0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39"/>
      <c r="N42" s="339"/>
      <c r="O42" s="339"/>
      <c r="P42" s="339"/>
      <c r="Q42" s="339"/>
      <c r="R42" s="339"/>
      <c r="S42" s="339"/>
      <c r="T42" s="340"/>
    </row>
    <row r="43" spans="1:20" s="108" customFormat="1" ht="16.5" customHeight="1" hidden="1">
      <c r="A43" s="338" t="s">
        <v>160</v>
      </c>
      <c r="B43" s="338"/>
      <c r="C43" s="310">
        <f>Заявка!B38</f>
        <v>0</v>
      </c>
      <c r="D43" s="311"/>
      <c r="E43" s="311"/>
      <c r="F43" s="311"/>
      <c r="G43" s="311"/>
      <c r="H43" s="311"/>
      <c r="I43" s="311"/>
      <c r="J43" s="311"/>
      <c r="K43" s="311"/>
      <c r="L43" s="311"/>
      <c r="M43" s="339"/>
      <c r="N43" s="339"/>
      <c r="O43" s="339"/>
      <c r="P43" s="339"/>
      <c r="Q43" s="339"/>
      <c r="R43" s="339"/>
      <c r="S43" s="339"/>
      <c r="T43" s="340"/>
    </row>
    <row r="44" spans="1:20" s="108" customFormat="1" ht="16.5" customHeight="1" hidden="1">
      <c r="A44" s="338" t="s">
        <v>161</v>
      </c>
      <c r="B44" s="338"/>
      <c r="C44" s="310">
        <f>Заявка!B39</f>
        <v>0</v>
      </c>
      <c r="D44" s="311"/>
      <c r="E44" s="311"/>
      <c r="F44" s="311"/>
      <c r="G44" s="311"/>
      <c r="H44" s="311"/>
      <c r="I44" s="311"/>
      <c r="J44" s="311"/>
      <c r="K44" s="311"/>
      <c r="L44" s="311"/>
      <c r="M44" s="339"/>
      <c r="N44" s="339"/>
      <c r="O44" s="339"/>
      <c r="P44" s="339"/>
      <c r="Q44" s="339"/>
      <c r="R44" s="339"/>
      <c r="S44" s="339"/>
      <c r="T44" s="340"/>
    </row>
    <row r="45" spans="1:20" s="108" customFormat="1" ht="16.5" customHeight="1" hidden="1">
      <c r="A45" s="338" t="s">
        <v>162</v>
      </c>
      <c r="B45" s="338"/>
      <c r="C45" s="310">
        <f>Заявка!B40</f>
        <v>0</v>
      </c>
      <c r="D45" s="311"/>
      <c r="E45" s="311"/>
      <c r="F45" s="311"/>
      <c r="G45" s="311"/>
      <c r="H45" s="311"/>
      <c r="I45" s="311"/>
      <c r="J45" s="311"/>
      <c r="K45" s="311"/>
      <c r="L45" s="311"/>
      <c r="M45" s="339"/>
      <c r="N45" s="339"/>
      <c r="O45" s="339"/>
      <c r="P45" s="339"/>
      <c r="Q45" s="339"/>
      <c r="R45" s="339"/>
      <c r="S45" s="339"/>
      <c r="T45" s="340"/>
    </row>
    <row r="46" spans="1:20" s="108" customFormat="1" ht="16.5" customHeight="1" hidden="1">
      <c r="A46" s="338" t="s">
        <v>163</v>
      </c>
      <c r="B46" s="338"/>
      <c r="C46" s="310">
        <f>Заявка!B41</f>
        <v>0</v>
      </c>
      <c r="D46" s="311"/>
      <c r="E46" s="311"/>
      <c r="F46" s="311"/>
      <c r="G46" s="311"/>
      <c r="H46" s="311"/>
      <c r="I46" s="311"/>
      <c r="J46" s="311"/>
      <c r="K46" s="311"/>
      <c r="L46" s="311"/>
      <c r="M46" s="339"/>
      <c r="N46" s="339"/>
      <c r="O46" s="339"/>
      <c r="P46" s="339"/>
      <c r="Q46" s="339"/>
      <c r="R46" s="339"/>
      <c r="S46" s="339"/>
      <c r="T46" s="340"/>
    </row>
    <row r="47" spans="1:20" s="108" customFormat="1" ht="16.5" customHeight="1" hidden="1">
      <c r="A47" s="338" t="s">
        <v>164</v>
      </c>
      <c r="B47" s="338"/>
      <c r="C47" s="310">
        <f>Заявка!B42</f>
        <v>0</v>
      </c>
      <c r="D47" s="311"/>
      <c r="E47" s="311"/>
      <c r="F47" s="311"/>
      <c r="G47" s="311"/>
      <c r="H47" s="311"/>
      <c r="I47" s="311"/>
      <c r="J47" s="311"/>
      <c r="K47" s="311"/>
      <c r="L47" s="311"/>
      <c r="M47" s="339"/>
      <c r="N47" s="339"/>
      <c r="O47" s="339"/>
      <c r="P47" s="339"/>
      <c r="Q47" s="339"/>
      <c r="R47" s="339"/>
      <c r="S47" s="339"/>
      <c r="T47" s="340"/>
    </row>
    <row r="48" spans="1:20" s="108" customFormat="1" ht="16.5" customHeight="1" hidden="1">
      <c r="A48" s="338" t="s">
        <v>165</v>
      </c>
      <c r="B48" s="338"/>
      <c r="C48" s="310">
        <f>Заявка!B43</f>
        <v>0</v>
      </c>
      <c r="D48" s="311"/>
      <c r="E48" s="311"/>
      <c r="F48" s="311"/>
      <c r="G48" s="311"/>
      <c r="H48" s="311"/>
      <c r="I48" s="311"/>
      <c r="J48" s="311"/>
      <c r="K48" s="311"/>
      <c r="L48" s="311"/>
      <c r="M48" s="339"/>
      <c r="N48" s="339"/>
      <c r="O48" s="339"/>
      <c r="P48" s="339"/>
      <c r="Q48" s="339"/>
      <c r="R48" s="339"/>
      <c r="S48" s="339"/>
      <c r="T48" s="340"/>
    </row>
    <row r="49" spans="1:20" s="108" customFormat="1" ht="16.5" customHeight="1" hidden="1">
      <c r="A49" s="338" t="s">
        <v>166</v>
      </c>
      <c r="B49" s="338"/>
      <c r="C49" s="310" t="str">
        <f>Заявка!B44</f>
        <v> </v>
      </c>
      <c r="D49" s="311"/>
      <c r="E49" s="311"/>
      <c r="F49" s="311"/>
      <c r="G49" s="311"/>
      <c r="H49" s="311"/>
      <c r="I49" s="311"/>
      <c r="J49" s="311"/>
      <c r="K49" s="311"/>
      <c r="L49" s="311"/>
      <c r="M49" s="339"/>
      <c r="N49" s="339"/>
      <c r="O49" s="339"/>
      <c r="P49" s="339"/>
      <c r="Q49" s="339"/>
      <c r="R49" s="339"/>
      <c r="S49" s="339"/>
      <c r="T49" s="340"/>
    </row>
    <row r="50" spans="1:20" s="108" customFormat="1" ht="16.5" customHeight="1" hidden="1">
      <c r="A50" s="338" t="s">
        <v>167</v>
      </c>
      <c r="B50" s="338"/>
      <c r="C50" s="310" t="str">
        <f>Заявка!B45</f>
        <v>г.</v>
      </c>
      <c r="D50" s="311"/>
      <c r="E50" s="311"/>
      <c r="F50" s="311"/>
      <c r="G50" s="311"/>
      <c r="H50" s="311"/>
      <c r="I50" s="311"/>
      <c r="J50" s="311"/>
      <c r="K50" s="311"/>
      <c r="L50" s="311"/>
      <c r="M50" s="339"/>
      <c r="N50" s="339"/>
      <c r="O50" s="339"/>
      <c r="P50" s="339"/>
      <c r="Q50" s="339"/>
      <c r="R50" s="339"/>
      <c r="S50" s="339"/>
      <c r="T50" s="340"/>
    </row>
    <row r="51" spans="1:20" s="108" customFormat="1" ht="16.5" customHeight="1" hidden="1">
      <c r="A51" s="338" t="s">
        <v>168</v>
      </c>
      <c r="B51" s="338"/>
      <c r="C51" s="310">
        <f>Заявка!B46</f>
        <v>0</v>
      </c>
      <c r="D51" s="311"/>
      <c r="E51" s="311"/>
      <c r="F51" s="311"/>
      <c r="G51" s="311"/>
      <c r="H51" s="311"/>
      <c r="I51" s="311"/>
      <c r="J51" s="311"/>
      <c r="K51" s="311"/>
      <c r="L51" s="311"/>
      <c r="M51" s="339"/>
      <c r="N51" s="339"/>
      <c r="O51" s="339"/>
      <c r="P51" s="339"/>
      <c r="Q51" s="339"/>
      <c r="R51" s="339"/>
      <c r="S51" s="339"/>
      <c r="T51" s="340"/>
    </row>
    <row r="52" spans="1:20" s="108" customFormat="1" ht="16.5" customHeight="1" hidden="1">
      <c r="A52" s="338" t="s">
        <v>169</v>
      </c>
      <c r="B52" s="338"/>
      <c r="C52" s="310">
        <f>Заявка!B47</f>
        <v>0</v>
      </c>
      <c r="D52" s="311"/>
      <c r="E52" s="311"/>
      <c r="F52" s="311"/>
      <c r="G52" s="311"/>
      <c r="H52" s="311"/>
      <c r="I52" s="311"/>
      <c r="J52" s="311"/>
      <c r="K52" s="311"/>
      <c r="L52" s="311"/>
      <c r="M52" s="339"/>
      <c r="N52" s="339"/>
      <c r="O52" s="339"/>
      <c r="P52" s="339"/>
      <c r="Q52" s="339"/>
      <c r="R52" s="339"/>
      <c r="S52" s="339"/>
      <c r="T52" s="340"/>
    </row>
    <row r="53" spans="1:20" ht="9.75" customHeight="1">
      <c r="A53" s="104"/>
      <c r="B53" s="104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20" s="17" customFormat="1" ht="15.75" customHeight="1">
      <c r="A54" s="206" t="s">
        <v>198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</row>
    <row r="55" spans="1:20" s="17" customFormat="1" ht="18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</row>
    <row r="56" s="17" customFormat="1" ht="15.75" customHeight="1" hidden="1"/>
    <row r="57" s="17" customFormat="1" ht="15.75" customHeight="1"/>
    <row r="58" spans="1:20" s="17" customFormat="1" ht="15.75" customHeight="1">
      <c r="A58" s="337" t="s">
        <v>178</v>
      </c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</row>
    <row r="59" s="17" customFormat="1" ht="15.75" customHeight="1"/>
    <row r="60" s="17" customFormat="1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94">
    <mergeCell ref="C50:T50"/>
    <mergeCell ref="C51:T51"/>
    <mergeCell ref="C52:T52"/>
    <mergeCell ref="A4:E4"/>
    <mergeCell ref="C42:T42"/>
    <mergeCell ref="C43:T43"/>
    <mergeCell ref="C44:T44"/>
    <mergeCell ref="C45:T45"/>
    <mergeCell ref="C31:T31"/>
    <mergeCell ref="C32:T32"/>
    <mergeCell ref="C20:T20"/>
    <mergeCell ref="C21:T21"/>
    <mergeCell ref="C47:T47"/>
    <mergeCell ref="C35:T35"/>
    <mergeCell ref="C36:T36"/>
    <mergeCell ref="C37:T37"/>
    <mergeCell ref="C38:T38"/>
    <mergeCell ref="C25:T25"/>
    <mergeCell ref="C33:T33"/>
    <mergeCell ref="C15:T15"/>
    <mergeCell ref="C13:T13"/>
    <mergeCell ref="A2:T2"/>
    <mergeCell ref="A6:T7"/>
    <mergeCell ref="A9:B9"/>
    <mergeCell ref="A11:B11"/>
    <mergeCell ref="A10:B10"/>
    <mergeCell ref="A12:B12"/>
    <mergeCell ref="C14:T14"/>
    <mergeCell ref="A20:B20"/>
    <mergeCell ref="A21:B21"/>
    <mergeCell ref="A13:B13"/>
    <mergeCell ref="C9:T9"/>
    <mergeCell ref="C10:T10"/>
    <mergeCell ref="C11:T11"/>
    <mergeCell ref="C12:T12"/>
    <mergeCell ref="A16:B16"/>
    <mergeCell ref="A14:B14"/>
    <mergeCell ref="A15:B15"/>
    <mergeCell ref="A17:B17"/>
    <mergeCell ref="C16:T16"/>
    <mergeCell ref="C17:T17"/>
    <mergeCell ref="A18:B18"/>
    <mergeCell ref="A19:B19"/>
    <mergeCell ref="C18:T18"/>
    <mergeCell ref="C19:T19"/>
    <mergeCell ref="A22:B22"/>
    <mergeCell ref="A23:B23"/>
    <mergeCell ref="C22:T22"/>
    <mergeCell ref="C23:T23"/>
    <mergeCell ref="A37:B37"/>
    <mergeCell ref="A43:B43"/>
    <mergeCell ref="A33:B33"/>
    <mergeCell ref="A34:B34"/>
    <mergeCell ref="C34:T34"/>
    <mergeCell ref="A32:B32"/>
    <mergeCell ref="A27:B27"/>
    <mergeCell ref="C26:T26"/>
    <mergeCell ref="A29:B29"/>
    <mergeCell ref="A30:B30"/>
    <mergeCell ref="A28:B28"/>
    <mergeCell ref="C28:T28"/>
    <mergeCell ref="C29:T29"/>
    <mergeCell ref="C30:T30"/>
    <mergeCell ref="C27:T27"/>
    <mergeCell ref="A31:B31"/>
    <mergeCell ref="A1:T1"/>
    <mergeCell ref="A45:B45"/>
    <mergeCell ref="A46:B46"/>
    <mergeCell ref="A47:B47"/>
    <mergeCell ref="A44:B44"/>
    <mergeCell ref="A24:B24"/>
    <mergeCell ref="A25:B25"/>
    <mergeCell ref="C24:T24"/>
    <mergeCell ref="A26:B26"/>
    <mergeCell ref="A48:B48"/>
    <mergeCell ref="A50:B50"/>
    <mergeCell ref="A35:B35"/>
    <mergeCell ref="A36:B36"/>
    <mergeCell ref="C41:T41"/>
    <mergeCell ref="A49:B49"/>
    <mergeCell ref="C39:T39"/>
    <mergeCell ref="C40:T40"/>
    <mergeCell ref="C48:T48"/>
    <mergeCell ref="C49:T49"/>
    <mergeCell ref="A58:T58"/>
    <mergeCell ref="A51:B51"/>
    <mergeCell ref="A52:B52"/>
    <mergeCell ref="A38:B38"/>
    <mergeCell ref="A39:B39"/>
    <mergeCell ref="A40:B40"/>
    <mergeCell ref="A41:B41"/>
    <mergeCell ref="A42:B42"/>
    <mergeCell ref="A54:T55"/>
    <mergeCell ref="C46:T46"/>
  </mergeCells>
  <printOptions/>
  <pageMargins left="0.5118110236220472" right="0.5118110236220472" top="0.15748031496062992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0">
      <selection activeCell="A7" sqref="A1:IV16384"/>
    </sheetView>
  </sheetViews>
  <sheetFormatPr defaultColWidth="9.00390625" defaultRowHeight="12.75"/>
  <cols>
    <col min="1" max="1" width="4.75390625" style="19" customWidth="1"/>
    <col min="2" max="2" width="1.37890625" style="19" customWidth="1"/>
    <col min="3" max="9" width="4.75390625" style="19" customWidth="1"/>
    <col min="10" max="10" width="4.125" style="19" customWidth="1"/>
    <col min="11" max="12" width="4.75390625" style="19" hidden="1" customWidth="1"/>
    <col min="13" max="18" width="4.75390625" style="19" customWidth="1"/>
    <col min="19" max="19" width="4.625" style="19" customWidth="1"/>
    <col min="20" max="20" width="15.25390625" style="19" customWidth="1"/>
    <col min="21" max="16384" width="9.125" style="19" customWidth="1"/>
  </cols>
  <sheetData>
    <row r="1" spans="1:20" ht="259.5" customHeight="1">
      <c r="A1" s="322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</row>
    <row r="2" spans="1:20" s="54" customFormat="1" ht="15.75" customHeight="1">
      <c r="A2" s="323" t="s">
        <v>184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</row>
    <row r="3" s="54" customFormat="1" ht="8.25" customHeight="1"/>
    <row r="4" s="54" customFormat="1" ht="3.75" customHeight="1"/>
    <row r="5" spans="1:20" s="54" customFormat="1" ht="15.75" customHeight="1">
      <c r="A5" s="212" t="s">
        <v>174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</row>
    <row r="6" spans="1:20" s="54" customFormat="1" ht="17.2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 s="54" customFormat="1" ht="15.75" customHeight="1">
      <c r="A7" s="324" t="s">
        <v>131</v>
      </c>
      <c r="B7" s="324"/>
      <c r="C7" s="324"/>
      <c r="D7" s="324"/>
      <c r="E7" s="349"/>
      <c r="F7" s="349"/>
      <c r="S7" s="153"/>
      <c r="T7" s="153"/>
    </row>
    <row r="8" spans="1:4" s="54" customFormat="1" ht="9.75" customHeight="1">
      <c r="A8" s="18"/>
      <c r="B8" s="18"/>
      <c r="C8" s="18"/>
      <c r="D8" s="18"/>
    </row>
    <row r="9" spans="1:20" s="54" customFormat="1" ht="15.75" customHeight="1">
      <c r="A9" s="206" t="s">
        <v>132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</row>
    <row r="10" spans="1:20" s="54" customFormat="1" ht="12" customHeight="1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</row>
    <row r="11" spans="1:20" s="54" customFormat="1" ht="15.75" customHeight="1">
      <c r="A11" s="325" t="s">
        <v>35</v>
      </c>
      <c r="B11" s="327"/>
      <c r="C11" s="355" t="s">
        <v>0</v>
      </c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25" t="s">
        <v>171</v>
      </c>
      <c r="R11" s="358"/>
      <c r="S11" s="358"/>
      <c r="T11" s="358"/>
    </row>
    <row r="12" spans="1:20" s="54" customFormat="1" ht="27" customHeight="1">
      <c r="A12" s="357"/>
      <c r="B12" s="357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1" t="s">
        <v>1</v>
      </c>
      <c r="R12" s="351"/>
      <c r="S12" s="351"/>
      <c r="T12" s="154" t="s">
        <v>123</v>
      </c>
    </row>
    <row r="13" spans="1:20" s="54" customFormat="1" ht="19.5" customHeight="1">
      <c r="A13" s="355">
        <v>1</v>
      </c>
      <c r="B13" s="355"/>
      <c r="C13" s="352">
        <f>Заявка!B5</f>
        <v>0</v>
      </c>
      <c r="D13" s="353"/>
      <c r="E13" s="353"/>
      <c r="F13" s="353"/>
      <c r="G13" s="353"/>
      <c r="H13" s="353"/>
      <c r="I13" s="353"/>
      <c r="J13" s="353"/>
      <c r="K13" s="353"/>
      <c r="L13" s="353"/>
      <c r="M13" s="354"/>
      <c r="N13" s="354"/>
      <c r="O13" s="354"/>
      <c r="P13" s="354"/>
      <c r="Q13" s="325">
        <f>'для печати'!A2</f>
        <v>0</v>
      </c>
      <c r="R13" s="325"/>
      <c r="S13" s="325"/>
      <c r="T13" s="152">
        <f>'для печати'!B2</f>
        <v>0</v>
      </c>
    </row>
    <row r="14" spans="1:20" s="54" customFormat="1" ht="19.5" customHeight="1">
      <c r="A14" s="355">
        <v>2</v>
      </c>
      <c r="B14" s="355"/>
      <c r="C14" s="352">
        <f>Заявка!B6</f>
        <v>0</v>
      </c>
      <c r="D14" s="353"/>
      <c r="E14" s="353"/>
      <c r="F14" s="353"/>
      <c r="G14" s="353"/>
      <c r="H14" s="353"/>
      <c r="I14" s="353"/>
      <c r="J14" s="353"/>
      <c r="K14" s="353"/>
      <c r="L14" s="353"/>
      <c r="M14" s="354"/>
      <c r="N14" s="354"/>
      <c r="O14" s="354"/>
      <c r="P14" s="354"/>
      <c r="Q14" s="325">
        <f>'для печати'!A3</f>
        <v>0</v>
      </c>
      <c r="R14" s="325"/>
      <c r="S14" s="325"/>
      <c r="T14" s="152">
        <f>'для печати'!B3</f>
        <v>0</v>
      </c>
    </row>
    <row r="15" spans="1:20" s="54" customFormat="1" ht="19.5" customHeight="1">
      <c r="A15" s="355">
        <v>3</v>
      </c>
      <c r="B15" s="355"/>
      <c r="C15" s="352">
        <f>Заявка!B7</f>
        <v>0</v>
      </c>
      <c r="D15" s="353"/>
      <c r="E15" s="353"/>
      <c r="F15" s="353"/>
      <c r="G15" s="353"/>
      <c r="H15" s="353"/>
      <c r="I15" s="353"/>
      <c r="J15" s="353"/>
      <c r="K15" s="353"/>
      <c r="L15" s="353"/>
      <c r="M15" s="354"/>
      <c r="N15" s="354"/>
      <c r="O15" s="354"/>
      <c r="P15" s="354"/>
      <c r="Q15" s="325">
        <f>'для печати'!A4</f>
        <v>0</v>
      </c>
      <c r="R15" s="325"/>
      <c r="S15" s="325"/>
      <c r="T15" s="152">
        <f>'для печати'!B4</f>
        <v>0</v>
      </c>
    </row>
    <row r="16" spans="1:20" s="54" customFormat="1" ht="19.5" customHeight="1">
      <c r="A16" s="355">
        <v>4</v>
      </c>
      <c r="B16" s="355"/>
      <c r="C16" s="352">
        <f>Заявка!B8</f>
        <v>0</v>
      </c>
      <c r="D16" s="353"/>
      <c r="E16" s="353"/>
      <c r="F16" s="353"/>
      <c r="G16" s="353"/>
      <c r="H16" s="353"/>
      <c r="I16" s="353"/>
      <c r="J16" s="353"/>
      <c r="K16" s="353"/>
      <c r="L16" s="353"/>
      <c r="M16" s="354"/>
      <c r="N16" s="354"/>
      <c r="O16" s="354"/>
      <c r="P16" s="354"/>
      <c r="Q16" s="325">
        <f>'для печати'!A5</f>
        <v>0</v>
      </c>
      <c r="R16" s="325"/>
      <c r="S16" s="325"/>
      <c r="T16" s="152">
        <f>'для печати'!B5</f>
        <v>0</v>
      </c>
    </row>
    <row r="17" spans="1:20" s="54" customFormat="1" ht="19.5" customHeight="1">
      <c r="A17" s="355">
        <v>5</v>
      </c>
      <c r="B17" s="355"/>
      <c r="C17" s="352">
        <f>Заявка!B9</f>
        <v>0</v>
      </c>
      <c r="D17" s="353"/>
      <c r="E17" s="353"/>
      <c r="F17" s="353"/>
      <c r="G17" s="353"/>
      <c r="H17" s="353"/>
      <c r="I17" s="353"/>
      <c r="J17" s="353"/>
      <c r="K17" s="353"/>
      <c r="L17" s="353"/>
      <c r="M17" s="354"/>
      <c r="N17" s="354"/>
      <c r="O17" s="354"/>
      <c r="P17" s="354"/>
      <c r="Q17" s="325">
        <f>'для печати'!A6</f>
        <v>0</v>
      </c>
      <c r="R17" s="325"/>
      <c r="S17" s="325"/>
      <c r="T17" s="152">
        <f>'для печати'!B6</f>
        <v>0</v>
      </c>
    </row>
    <row r="18" spans="1:20" s="54" customFormat="1" ht="19.5" customHeight="1">
      <c r="A18" s="355">
        <v>6</v>
      </c>
      <c r="B18" s="355"/>
      <c r="C18" s="352">
        <f>Заявка!B10</f>
        <v>0</v>
      </c>
      <c r="D18" s="353"/>
      <c r="E18" s="353"/>
      <c r="F18" s="353"/>
      <c r="G18" s="353"/>
      <c r="H18" s="353"/>
      <c r="I18" s="353"/>
      <c r="J18" s="353"/>
      <c r="K18" s="353"/>
      <c r="L18" s="353"/>
      <c r="M18" s="354"/>
      <c r="N18" s="354"/>
      <c r="O18" s="354"/>
      <c r="P18" s="354"/>
      <c r="Q18" s="325">
        <f>'для печати'!A7</f>
        <v>0</v>
      </c>
      <c r="R18" s="325"/>
      <c r="S18" s="325"/>
      <c r="T18" s="152">
        <f>'для печати'!B7</f>
        <v>0</v>
      </c>
    </row>
    <row r="19" spans="1:20" s="54" customFormat="1" ht="19.5" customHeight="1">
      <c r="A19" s="355">
        <v>7</v>
      </c>
      <c r="B19" s="355"/>
      <c r="C19" s="352">
        <f>Заявка!B11</f>
        <v>0</v>
      </c>
      <c r="D19" s="353"/>
      <c r="E19" s="353"/>
      <c r="F19" s="353"/>
      <c r="G19" s="353"/>
      <c r="H19" s="353"/>
      <c r="I19" s="353"/>
      <c r="J19" s="353"/>
      <c r="K19" s="353"/>
      <c r="L19" s="353"/>
      <c r="M19" s="354"/>
      <c r="N19" s="354"/>
      <c r="O19" s="354"/>
      <c r="P19" s="354"/>
      <c r="Q19" s="325">
        <f>'для печати'!A8</f>
        <v>0</v>
      </c>
      <c r="R19" s="325"/>
      <c r="S19" s="325"/>
      <c r="T19" s="152">
        <f>'для печати'!B8</f>
        <v>0</v>
      </c>
    </row>
    <row r="20" spans="1:20" s="54" customFormat="1" ht="19.5" customHeight="1">
      <c r="A20" s="355">
        <v>8</v>
      </c>
      <c r="B20" s="355"/>
      <c r="C20" s="352">
        <f>Заявка!B12</f>
        <v>0</v>
      </c>
      <c r="D20" s="353"/>
      <c r="E20" s="353"/>
      <c r="F20" s="353"/>
      <c r="G20" s="353"/>
      <c r="H20" s="353"/>
      <c r="I20" s="353"/>
      <c r="J20" s="353"/>
      <c r="K20" s="353"/>
      <c r="L20" s="353"/>
      <c r="M20" s="354"/>
      <c r="N20" s="354"/>
      <c r="O20" s="354"/>
      <c r="P20" s="354"/>
      <c r="Q20" s="325">
        <f>'для печати'!A9</f>
        <v>0</v>
      </c>
      <c r="R20" s="325"/>
      <c r="S20" s="325"/>
      <c r="T20" s="152">
        <f>'для печати'!B9</f>
        <v>0</v>
      </c>
    </row>
    <row r="21" spans="1:20" s="54" customFormat="1" ht="19.5" customHeight="1">
      <c r="A21" s="355">
        <v>9</v>
      </c>
      <c r="B21" s="355"/>
      <c r="C21" s="352">
        <f>Заявка!B13</f>
        <v>0</v>
      </c>
      <c r="D21" s="353"/>
      <c r="E21" s="353"/>
      <c r="F21" s="353"/>
      <c r="G21" s="353"/>
      <c r="H21" s="353"/>
      <c r="I21" s="353"/>
      <c r="J21" s="353"/>
      <c r="K21" s="353"/>
      <c r="L21" s="353"/>
      <c r="M21" s="354"/>
      <c r="N21" s="354"/>
      <c r="O21" s="354"/>
      <c r="P21" s="354"/>
      <c r="Q21" s="325">
        <f>'для печати'!A10</f>
        <v>0</v>
      </c>
      <c r="R21" s="325"/>
      <c r="S21" s="325"/>
      <c r="T21" s="152">
        <f>'для печати'!B10</f>
        <v>0</v>
      </c>
    </row>
    <row r="22" spans="1:20" s="54" customFormat="1" ht="19.5" customHeight="1">
      <c r="A22" s="355">
        <v>10</v>
      </c>
      <c r="B22" s="355"/>
      <c r="C22" s="352">
        <f>Заявка!B14</f>
        <v>0</v>
      </c>
      <c r="D22" s="353"/>
      <c r="E22" s="353"/>
      <c r="F22" s="353"/>
      <c r="G22" s="353"/>
      <c r="H22" s="353"/>
      <c r="I22" s="353"/>
      <c r="J22" s="353"/>
      <c r="K22" s="353"/>
      <c r="L22" s="353"/>
      <c r="M22" s="354"/>
      <c r="N22" s="354"/>
      <c r="O22" s="354"/>
      <c r="P22" s="354"/>
      <c r="Q22" s="325">
        <f>'для печати'!A11</f>
        <v>0</v>
      </c>
      <c r="R22" s="325"/>
      <c r="S22" s="325"/>
      <c r="T22" s="152">
        <f>'для печати'!B11</f>
        <v>0</v>
      </c>
    </row>
    <row r="23" spans="1:20" s="54" customFormat="1" ht="19.5" customHeight="1">
      <c r="A23" s="355">
        <v>11</v>
      </c>
      <c r="B23" s="355"/>
      <c r="C23" s="352">
        <f>Заявка!B15</f>
        <v>0</v>
      </c>
      <c r="D23" s="353"/>
      <c r="E23" s="353"/>
      <c r="F23" s="353"/>
      <c r="G23" s="353"/>
      <c r="H23" s="353"/>
      <c r="I23" s="353"/>
      <c r="J23" s="353"/>
      <c r="K23" s="353"/>
      <c r="L23" s="353"/>
      <c r="M23" s="354"/>
      <c r="N23" s="354"/>
      <c r="O23" s="354"/>
      <c r="P23" s="354"/>
      <c r="Q23" s="325">
        <f>'для печати'!A12</f>
        <v>0</v>
      </c>
      <c r="R23" s="325"/>
      <c r="S23" s="325"/>
      <c r="T23" s="152">
        <f>'для печати'!B12</f>
        <v>0</v>
      </c>
    </row>
    <row r="24" spans="1:20" s="54" customFormat="1" ht="19.5" customHeight="1">
      <c r="A24" s="355">
        <v>12</v>
      </c>
      <c r="B24" s="355"/>
      <c r="C24" s="352">
        <f>Заявка!B16</f>
        <v>0</v>
      </c>
      <c r="D24" s="353"/>
      <c r="E24" s="353"/>
      <c r="F24" s="353"/>
      <c r="G24" s="353"/>
      <c r="H24" s="353"/>
      <c r="I24" s="353"/>
      <c r="J24" s="353"/>
      <c r="K24" s="353"/>
      <c r="L24" s="353"/>
      <c r="M24" s="354"/>
      <c r="N24" s="354"/>
      <c r="O24" s="354"/>
      <c r="P24" s="354"/>
      <c r="Q24" s="325">
        <f>'для печати'!A13</f>
        <v>0</v>
      </c>
      <c r="R24" s="325"/>
      <c r="S24" s="325"/>
      <c r="T24" s="152">
        <f>'для печати'!B13</f>
        <v>0</v>
      </c>
    </row>
    <row r="25" spans="1:20" s="54" customFormat="1" ht="19.5" customHeight="1">
      <c r="A25" s="355">
        <v>13</v>
      </c>
      <c r="B25" s="355"/>
      <c r="C25" s="352">
        <f>Заявка!B17</f>
        <v>0</v>
      </c>
      <c r="D25" s="353"/>
      <c r="E25" s="353"/>
      <c r="F25" s="353"/>
      <c r="G25" s="353"/>
      <c r="H25" s="353"/>
      <c r="I25" s="353"/>
      <c r="J25" s="353"/>
      <c r="K25" s="353"/>
      <c r="L25" s="353"/>
      <c r="M25" s="354"/>
      <c r="N25" s="354"/>
      <c r="O25" s="354"/>
      <c r="P25" s="354"/>
      <c r="Q25" s="325">
        <f>'для печати'!A14</f>
        <v>0</v>
      </c>
      <c r="R25" s="325"/>
      <c r="S25" s="325"/>
      <c r="T25" s="152">
        <f>'для печати'!B14</f>
        <v>0</v>
      </c>
    </row>
    <row r="26" spans="1:20" s="54" customFormat="1" ht="19.5" customHeight="1">
      <c r="A26" s="355">
        <v>14</v>
      </c>
      <c r="B26" s="355"/>
      <c r="C26" s="352">
        <f>Заявка!B18</f>
        <v>0</v>
      </c>
      <c r="D26" s="353"/>
      <c r="E26" s="353"/>
      <c r="F26" s="353"/>
      <c r="G26" s="353"/>
      <c r="H26" s="353"/>
      <c r="I26" s="353"/>
      <c r="J26" s="353"/>
      <c r="K26" s="353"/>
      <c r="L26" s="353"/>
      <c r="M26" s="354"/>
      <c r="N26" s="354"/>
      <c r="O26" s="354"/>
      <c r="P26" s="354"/>
      <c r="Q26" s="325">
        <f>'для печати'!A15</f>
        <v>0</v>
      </c>
      <c r="R26" s="325"/>
      <c r="S26" s="325"/>
      <c r="T26" s="152">
        <f>'для печати'!B15</f>
        <v>0</v>
      </c>
    </row>
    <row r="27" spans="1:20" s="54" customFormat="1" ht="19.5" customHeight="1">
      <c r="A27" s="355">
        <v>15</v>
      </c>
      <c r="B27" s="355"/>
      <c r="C27" s="352">
        <f>Заявка!B19</f>
        <v>0</v>
      </c>
      <c r="D27" s="353"/>
      <c r="E27" s="353"/>
      <c r="F27" s="353"/>
      <c r="G27" s="353"/>
      <c r="H27" s="353"/>
      <c r="I27" s="353"/>
      <c r="J27" s="353"/>
      <c r="K27" s="353"/>
      <c r="L27" s="353"/>
      <c r="M27" s="354"/>
      <c r="N27" s="354"/>
      <c r="O27" s="354"/>
      <c r="P27" s="354"/>
      <c r="Q27" s="325">
        <f>'для печати'!A16</f>
        <v>0</v>
      </c>
      <c r="R27" s="325"/>
      <c r="S27" s="325"/>
      <c r="T27" s="152">
        <f>'для печати'!B16</f>
        <v>0</v>
      </c>
    </row>
    <row r="28" spans="1:20" s="54" customFormat="1" ht="19.5" customHeight="1">
      <c r="A28" s="355">
        <v>16</v>
      </c>
      <c r="B28" s="355"/>
      <c r="C28" s="352">
        <f>Заявка!B20</f>
        <v>0</v>
      </c>
      <c r="D28" s="353"/>
      <c r="E28" s="353"/>
      <c r="F28" s="353"/>
      <c r="G28" s="353"/>
      <c r="H28" s="353"/>
      <c r="I28" s="353"/>
      <c r="J28" s="353"/>
      <c r="K28" s="353"/>
      <c r="L28" s="353"/>
      <c r="M28" s="354"/>
      <c r="N28" s="354"/>
      <c r="O28" s="354"/>
      <c r="P28" s="354"/>
      <c r="Q28" s="325">
        <f>'для печати'!A17</f>
        <v>0</v>
      </c>
      <c r="R28" s="325"/>
      <c r="S28" s="325"/>
      <c r="T28" s="152">
        <f>'для печати'!B17</f>
        <v>0</v>
      </c>
    </row>
    <row r="29" spans="1:20" s="54" customFormat="1" ht="19.5" customHeight="1">
      <c r="A29" s="355">
        <v>17</v>
      </c>
      <c r="B29" s="355"/>
      <c r="C29" s="352">
        <f>Заявка!B21</f>
        <v>0</v>
      </c>
      <c r="D29" s="353"/>
      <c r="E29" s="353"/>
      <c r="F29" s="353"/>
      <c r="G29" s="353"/>
      <c r="H29" s="353"/>
      <c r="I29" s="353"/>
      <c r="J29" s="353"/>
      <c r="K29" s="353"/>
      <c r="L29" s="353"/>
      <c r="M29" s="354"/>
      <c r="N29" s="354"/>
      <c r="O29" s="354"/>
      <c r="P29" s="354"/>
      <c r="Q29" s="325">
        <f>'для печати'!A18</f>
        <v>0</v>
      </c>
      <c r="R29" s="325"/>
      <c r="S29" s="325"/>
      <c r="T29" s="152">
        <f>'для печати'!B18</f>
        <v>0</v>
      </c>
    </row>
    <row r="30" spans="1:20" s="54" customFormat="1" ht="19.5" customHeight="1">
      <c r="A30" s="355">
        <v>18</v>
      </c>
      <c r="B30" s="355"/>
      <c r="C30" s="352">
        <f>Заявка!B22</f>
        <v>0</v>
      </c>
      <c r="D30" s="353"/>
      <c r="E30" s="353"/>
      <c r="F30" s="353"/>
      <c r="G30" s="353"/>
      <c r="H30" s="353"/>
      <c r="I30" s="353"/>
      <c r="J30" s="353"/>
      <c r="K30" s="353"/>
      <c r="L30" s="353"/>
      <c r="M30" s="354"/>
      <c r="N30" s="354"/>
      <c r="O30" s="354"/>
      <c r="P30" s="354"/>
      <c r="Q30" s="325">
        <f>'для печати'!A19</f>
        <v>0</v>
      </c>
      <c r="R30" s="325"/>
      <c r="S30" s="325"/>
      <c r="T30" s="152">
        <f>'для печати'!B19</f>
        <v>0</v>
      </c>
    </row>
    <row r="31" spans="1:20" s="54" customFormat="1" ht="19.5" customHeight="1">
      <c r="A31" s="355">
        <v>19</v>
      </c>
      <c r="B31" s="355"/>
      <c r="C31" s="352">
        <f>Заявка!B23</f>
        <v>0</v>
      </c>
      <c r="D31" s="353"/>
      <c r="E31" s="353"/>
      <c r="F31" s="353"/>
      <c r="G31" s="353"/>
      <c r="H31" s="353"/>
      <c r="I31" s="353"/>
      <c r="J31" s="353"/>
      <c r="K31" s="353"/>
      <c r="L31" s="353"/>
      <c r="M31" s="354"/>
      <c r="N31" s="354"/>
      <c r="O31" s="354"/>
      <c r="P31" s="354"/>
      <c r="Q31" s="325">
        <f>'для печати'!A20</f>
        <v>0</v>
      </c>
      <c r="R31" s="325"/>
      <c r="S31" s="325"/>
      <c r="T31" s="152">
        <f>'для печати'!B20</f>
        <v>0</v>
      </c>
    </row>
    <row r="32" spans="1:20" s="54" customFormat="1" ht="19.5" customHeight="1">
      <c r="A32" s="355">
        <v>20</v>
      </c>
      <c r="B32" s="355"/>
      <c r="C32" s="352">
        <f>Заявка!B24</f>
        <v>0</v>
      </c>
      <c r="D32" s="353"/>
      <c r="E32" s="353"/>
      <c r="F32" s="353"/>
      <c r="G32" s="353"/>
      <c r="H32" s="353"/>
      <c r="I32" s="353"/>
      <c r="J32" s="353"/>
      <c r="K32" s="353"/>
      <c r="L32" s="353"/>
      <c r="M32" s="354"/>
      <c r="N32" s="354"/>
      <c r="O32" s="354"/>
      <c r="P32" s="354"/>
      <c r="Q32" s="325">
        <f>'для печати'!A21</f>
        <v>0</v>
      </c>
      <c r="R32" s="325"/>
      <c r="S32" s="325"/>
      <c r="T32" s="152">
        <f>'для печати'!B21</f>
        <v>0</v>
      </c>
    </row>
    <row r="33" spans="1:20" s="54" customFormat="1" ht="19.5" customHeight="1">
      <c r="A33" s="355">
        <v>21</v>
      </c>
      <c r="B33" s="355"/>
      <c r="C33" s="352">
        <f>Заявка!B25</f>
        <v>0</v>
      </c>
      <c r="D33" s="353"/>
      <c r="E33" s="353"/>
      <c r="F33" s="353"/>
      <c r="G33" s="353"/>
      <c r="H33" s="353"/>
      <c r="I33" s="353"/>
      <c r="J33" s="353"/>
      <c r="K33" s="353"/>
      <c r="L33" s="353"/>
      <c r="M33" s="354"/>
      <c r="N33" s="354"/>
      <c r="O33" s="354"/>
      <c r="P33" s="354"/>
      <c r="Q33" s="325">
        <f>'для печати'!A22</f>
        <v>0</v>
      </c>
      <c r="R33" s="325"/>
      <c r="S33" s="325"/>
      <c r="T33" s="152">
        <f>'для печати'!B22</f>
        <v>0</v>
      </c>
    </row>
    <row r="34" spans="1:20" s="54" customFormat="1" ht="19.5" customHeight="1">
      <c r="A34" s="355">
        <v>22</v>
      </c>
      <c r="B34" s="355"/>
      <c r="C34" s="352">
        <f>Заявка!B26</f>
        <v>0</v>
      </c>
      <c r="D34" s="353"/>
      <c r="E34" s="353"/>
      <c r="F34" s="353"/>
      <c r="G34" s="353"/>
      <c r="H34" s="353"/>
      <c r="I34" s="353"/>
      <c r="J34" s="353"/>
      <c r="K34" s="353"/>
      <c r="L34" s="353"/>
      <c r="M34" s="354"/>
      <c r="N34" s="354"/>
      <c r="O34" s="354"/>
      <c r="P34" s="354"/>
      <c r="Q34" s="325">
        <f>'для печати'!A23</f>
        <v>0</v>
      </c>
      <c r="R34" s="325"/>
      <c r="S34" s="325"/>
      <c r="T34" s="152">
        <f>'для печати'!B23</f>
        <v>0</v>
      </c>
    </row>
    <row r="35" spans="1:20" s="54" customFormat="1" ht="19.5" customHeight="1">
      <c r="A35" s="355">
        <v>23</v>
      </c>
      <c r="B35" s="355"/>
      <c r="C35" s="352">
        <f>Заявка!B27</f>
        <v>0</v>
      </c>
      <c r="D35" s="353"/>
      <c r="E35" s="353"/>
      <c r="F35" s="353"/>
      <c r="G35" s="353"/>
      <c r="H35" s="353"/>
      <c r="I35" s="353"/>
      <c r="J35" s="353"/>
      <c r="K35" s="353"/>
      <c r="L35" s="353"/>
      <c r="M35" s="354"/>
      <c r="N35" s="354"/>
      <c r="O35" s="354"/>
      <c r="P35" s="354"/>
      <c r="Q35" s="325">
        <f>'для печати'!A24</f>
        <v>0</v>
      </c>
      <c r="R35" s="325"/>
      <c r="S35" s="325"/>
      <c r="T35" s="152">
        <f>'для печати'!B24</f>
        <v>0</v>
      </c>
    </row>
    <row r="36" spans="1:20" s="54" customFormat="1" ht="19.5" customHeight="1">
      <c r="A36" s="355">
        <v>24</v>
      </c>
      <c r="B36" s="355"/>
      <c r="C36" s="352">
        <f>Заявка!B28</f>
        <v>0</v>
      </c>
      <c r="D36" s="353"/>
      <c r="E36" s="353"/>
      <c r="F36" s="353"/>
      <c r="G36" s="353"/>
      <c r="H36" s="353"/>
      <c r="I36" s="353"/>
      <c r="J36" s="353"/>
      <c r="K36" s="353"/>
      <c r="L36" s="353"/>
      <c r="M36" s="354"/>
      <c r="N36" s="354"/>
      <c r="O36" s="354"/>
      <c r="P36" s="354"/>
      <c r="Q36" s="325">
        <f>'для печати'!A25</f>
        <v>0</v>
      </c>
      <c r="R36" s="325"/>
      <c r="S36" s="325"/>
      <c r="T36" s="152">
        <f>'для печати'!B25</f>
        <v>0</v>
      </c>
    </row>
    <row r="37" spans="1:20" s="54" customFormat="1" ht="19.5" customHeight="1">
      <c r="A37" s="355">
        <v>25</v>
      </c>
      <c r="B37" s="355"/>
      <c r="C37" s="352">
        <f>Заявка!B29</f>
        <v>0</v>
      </c>
      <c r="D37" s="353"/>
      <c r="E37" s="353"/>
      <c r="F37" s="353"/>
      <c r="G37" s="353"/>
      <c r="H37" s="353"/>
      <c r="I37" s="353"/>
      <c r="J37" s="353"/>
      <c r="K37" s="353"/>
      <c r="L37" s="353"/>
      <c r="M37" s="354"/>
      <c r="N37" s="354"/>
      <c r="O37" s="354"/>
      <c r="P37" s="354"/>
      <c r="Q37" s="325">
        <f>'для печати'!A26</f>
        <v>0</v>
      </c>
      <c r="R37" s="325"/>
      <c r="S37" s="325"/>
      <c r="T37" s="152">
        <f>'для печати'!B26</f>
        <v>0</v>
      </c>
    </row>
    <row r="38" spans="1:20" s="54" customFormat="1" ht="16.5" customHeight="1" hidden="1">
      <c r="A38" s="355">
        <v>26</v>
      </c>
      <c r="B38" s="355"/>
      <c r="C38" s="352">
        <f>Заявка!B30</f>
        <v>0</v>
      </c>
      <c r="D38" s="353"/>
      <c r="E38" s="353"/>
      <c r="F38" s="353"/>
      <c r="G38" s="353"/>
      <c r="H38" s="353"/>
      <c r="I38" s="353"/>
      <c r="J38" s="353"/>
      <c r="K38" s="353"/>
      <c r="L38" s="353"/>
      <c r="M38" s="354"/>
      <c r="N38" s="354"/>
      <c r="O38" s="354"/>
      <c r="P38" s="354"/>
      <c r="Q38" s="325">
        <f>'для печати'!A27</f>
        <v>0</v>
      </c>
      <c r="R38" s="325"/>
      <c r="S38" s="325"/>
      <c r="T38" s="152">
        <f>'для печати'!B27</f>
        <v>0</v>
      </c>
    </row>
    <row r="39" spans="1:20" s="54" customFormat="1" ht="16.5" customHeight="1" hidden="1">
      <c r="A39" s="355">
        <v>27</v>
      </c>
      <c r="B39" s="355"/>
      <c r="C39" s="352">
        <f>Заявка!B31</f>
        <v>0</v>
      </c>
      <c r="D39" s="353"/>
      <c r="E39" s="353"/>
      <c r="F39" s="353"/>
      <c r="G39" s="353"/>
      <c r="H39" s="353"/>
      <c r="I39" s="353"/>
      <c r="J39" s="353"/>
      <c r="K39" s="353"/>
      <c r="L39" s="353"/>
      <c r="M39" s="354"/>
      <c r="N39" s="354"/>
      <c r="O39" s="354"/>
      <c r="P39" s="354"/>
      <c r="Q39" s="325">
        <f>'для печати'!A28</f>
        <v>0</v>
      </c>
      <c r="R39" s="325"/>
      <c r="S39" s="325"/>
      <c r="T39" s="152">
        <f>'для печати'!B28</f>
        <v>0</v>
      </c>
    </row>
    <row r="40" spans="1:20" s="54" customFormat="1" ht="16.5" customHeight="1" hidden="1">
      <c r="A40" s="355">
        <v>28</v>
      </c>
      <c r="B40" s="355"/>
      <c r="C40" s="352">
        <f>Заявка!B32</f>
        <v>0</v>
      </c>
      <c r="D40" s="353"/>
      <c r="E40" s="353"/>
      <c r="F40" s="353"/>
      <c r="G40" s="353"/>
      <c r="H40" s="353"/>
      <c r="I40" s="353"/>
      <c r="J40" s="353"/>
      <c r="K40" s="353"/>
      <c r="L40" s="353"/>
      <c r="M40" s="354"/>
      <c r="N40" s="354"/>
      <c r="O40" s="354"/>
      <c r="P40" s="354"/>
      <c r="Q40" s="325">
        <f>'для печати'!A29</f>
        <v>0</v>
      </c>
      <c r="R40" s="325"/>
      <c r="S40" s="325"/>
      <c r="T40" s="152">
        <f>'для печати'!B29</f>
        <v>0</v>
      </c>
    </row>
    <row r="41" spans="1:20" s="54" customFormat="1" ht="16.5" customHeight="1" hidden="1">
      <c r="A41" s="355">
        <v>29</v>
      </c>
      <c r="B41" s="355"/>
      <c r="C41" s="352">
        <f>Заявка!B33</f>
        <v>0</v>
      </c>
      <c r="D41" s="353"/>
      <c r="E41" s="353"/>
      <c r="F41" s="353"/>
      <c r="G41" s="353"/>
      <c r="H41" s="353"/>
      <c r="I41" s="353"/>
      <c r="J41" s="353"/>
      <c r="K41" s="353"/>
      <c r="L41" s="353"/>
      <c r="M41" s="354"/>
      <c r="N41" s="354"/>
      <c r="O41" s="354"/>
      <c r="P41" s="354"/>
      <c r="Q41" s="325">
        <f>'для печати'!A30</f>
        <v>0</v>
      </c>
      <c r="R41" s="325"/>
      <c r="S41" s="325"/>
      <c r="T41" s="152">
        <f>'для печати'!B30</f>
        <v>0</v>
      </c>
    </row>
    <row r="42" spans="1:20" s="54" customFormat="1" ht="16.5" customHeight="1" hidden="1">
      <c r="A42" s="355">
        <v>30</v>
      </c>
      <c r="B42" s="355"/>
      <c r="C42" s="352">
        <f>Заявка!B34</f>
        <v>0</v>
      </c>
      <c r="D42" s="353"/>
      <c r="E42" s="353"/>
      <c r="F42" s="353"/>
      <c r="G42" s="353"/>
      <c r="H42" s="353"/>
      <c r="I42" s="353"/>
      <c r="J42" s="353"/>
      <c r="K42" s="353"/>
      <c r="L42" s="353"/>
      <c r="M42" s="354"/>
      <c r="N42" s="354"/>
      <c r="O42" s="354"/>
      <c r="P42" s="354"/>
      <c r="Q42" s="325">
        <f>'для печати'!A31</f>
        <v>0</v>
      </c>
      <c r="R42" s="325"/>
      <c r="S42" s="325"/>
      <c r="T42" s="152">
        <f>'для печати'!B31</f>
        <v>0</v>
      </c>
    </row>
    <row r="43" spans="1:20" s="54" customFormat="1" ht="16.5" customHeight="1" hidden="1">
      <c r="A43" s="355">
        <v>31</v>
      </c>
      <c r="B43" s="355"/>
      <c r="C43" s="352">
        <f>Заявка!B35</f>
        <v>0</v>
      </c>
      <c r="D43" s="353"/>
      <c r="E43" s="353"/>
      <c r="F43" s="353"/>
      <c r="G43" s="353"/>
      <c r="H43" s="353"/>
      <c r="I43" s="353"/>
      <c r="J43" s="353"/>
      <c r="K43" s="353"/>
      <c r="L43" s="353"/>
      <c r="M43" s="354"/>
      <c r="N43" s="354"/>
      <c r="O43" s="354"/>
      <c r="P43" s="354"/>
      <c r="Q43" s="325">
        <f>'для печати'!A32</f>
        <v>0</v>
      </c>
      <c r="R43" s="325"/>
      <c r="S43" s="325"/>
      <c r="T43" s="152">
        <f>'для печати'!B32</f>
        <v>0</v>
      </c>
    </row>
    <row r="44" spans="1:20" s="54" customFormat="1" ht="16.5" customHeight="1" hidden="1">
      <c r="A44" s="355">
        <v>32</v>
      </c>
      <c r="B44" s="355"/>
      <c r="C44" s="352">
        <f>Заявка!B36</f>
        <v>0</v>
      </c>
      <c r="D44" s="353"/>
      <c r="E44" s="353"/>
      <c r="F44" s="353"/>
      <c r="G44" s="353"/>
      <c r="H44" s="353"/>
      <c r="I44" s="353"/>
      <c r="J44" s="353"/>
      <c r="K44" s="353"/>
      <c r="L44" s="353"/>
      <c r="M44" s="354"/>
      <c r="N44" s="354"/>
      <c r="O44" s="354"/>
      <c r="P44" s="354"/>
      <c r="Q44" s="325">
        <f>'для печати'!A33</f>
        <v>0</v>
      </c>
      <c r="R44" s="325"/>
      <c r="S44" s="325"/>
      <c r="T44" s="152">
        <f>'для печати'!B33</f>
        <v>0</v>
      </c>
    </row>
    <row r="45" spans="1:20" s="54" customFormat="1" ht="16.5" customHeight="1" hidden="1">
      <c r="A45" s="355">
        <v>33</v>
      </c>
      <c r="B45" s="355"/>
      <c r="C45" s="352">
        <f>Заявка!B37</f>
        <v>0</v>
      </c>
      <c r="D45" s="353"/>
      <c r="E45" s="353"/>
      <c r="F45" s="353"/>
      <c r="G45" s="353"/>
      <c r="H45" s="353"/>
      <c r="I45" s="353"/>
      <c r="J45" s="353"/>
      <c r="K45" s="353"/>
      <c r="L45" s="353"/>
      <c r="M45" s="354"/>
      <c r="N45" s="354"/>
      <c r="O45" s="354"/>
      <c r="P45" s="354"/>
      <c r="Q45" s="325">
        <f>'для печати'!A34</f>
        <v>0</v>
      </c>
      <c r="R45" s="325"/>
      <c r="S45" s="325"/>
      <c r="T45" s="152">
        <f>'для печати'!B34</f>
        <v>0</v>
      </c>
    </row>
    <row r="46" spans="1:20" s="54" customFormat="1" ht="16.5" customHeight="1" hidden="1">
      <c r="A46" s="355">
        <v>34</v>
      </c>
      <c r="B46" s="355"/>
      <c r="C46" s="352">
        <f>Заявка!B38</f>
        <v>0</v>
      </c>
      <c r="D46" s="353"/>
      <c r="E46" s="353"/>
      <c r="F46" s="353"/>
      <c r="G46" s="353"/>
      <c r="H46" s="353"/>
      <c r="I46" s="353"/>
      <c r="J46" s="353"/>
      <c r="K46" s="353"/>
      <c r="L46" s="353"/>
      <c r="M46" s="354"/>
      <c r="N46" s="354"/>
      <c r="O46" s="354"/>
      <c r="P46" s="354"/>
      <c r="Q46" s="325">
        <f>'для печати'!A35</f>
        <v>0</v>
      </c>
      <c r="R46" s="325"/>
      <c r="S46" s="325"/>
      <c r="T46" s="152">
        <f>'для печати'!B35</f>
        <v>0</v>
      </c>
    </row>
    <row r="47" spans="1:20" s="54" customFormat="1" ht="16.5" customHeight="1" hidden="1">
      <c r="A47" s="355">
        <v>35</v>
      </c>
      <c r="B47" s="355"/>
      <c r="C47" s="352">
        <f>Заявка!B39</f>
        <v>0</v>
      </c>
      <c r="D47" s="353"/>
      <c r="E47" s="353"/>
      <c r="F47" s="353"/>
      <c r="G47" s="353"/>
      <c r="H47" s="353"/>
      <c r="I47" s="353"/>
      <c r="J47" s="353"/>
      <c r="K47" s="353"/>
      <c r="L47" s="353"/>
      <c r="M47" s="354"/>
      <c r="N47" s="354"/>
      <c r="O47" s="354"/>
      <c r="P47" s="354"/>
      <c r="Q47" s="325">
        <f>'для печати'!A36</f>
        <v>0</v>
      </c>
      <c r="R47" s="325"/>
      <c r="S47" s="325"/>
      <c r="T47" s="152">
        <f>'для печати'!B36</f>
        <v>0</v>
      </c>
    </row>
    <row r="48" spans="1:20" s="54" customFormat="1" ht="16.5" customHeight="1" hidden="1">
      <c r="A48" s="355">
        <v>36</v>
      </c>
      <c r="B48" s="355"/>
      <c r="C48" s="352">
        <f>Заявка!B40</f>
        <v>0</v>
      </c>
      <c r="D48" s="353"/>
      <c r="E48" s="353"/>
      <c r="F48" s="353"/>
      <c r="G48" s="353"/>
      <c r="H48" s="353"/>
      <c r="I48" s="353"/>
      <c r="J48" s="353"/>
      <c r="K48" s="353"/>
      <c r="L48" s="353"/>
      <c r="M48" s="354"/>
      <c r="N48" s="354"/>
      <c r="O48" s="354"/>
      <c r="P48" s="354"/>
      <c r="Q48" s="325">
        <f>'для печати'!A37</f>
        <v>0</v>
      </c>
      <c r="R48" s="325"/>
      <c r="S48" s="325"/>
      <c r="T48" s="152">
        <f>'для печати'!B37</f>
        <v>0</v>
      </c>
    </row>
    <row r="49" spans="1:20" s="54" customFormat="1" ht="16.5" customHeight="1" hidden="1">
      <c r="A49" s="355">
        <v>37</v>
      </c>
      <c r="B49" s="355"/>
      <c r="C49" s="352">
        <f>Заявка!B41</f>
        <v>0</v>
      </c>
      <c r="D49" s="353"/>
      <c r="E49" s="353"/>
      <c r="F49" s="353"/>
      <c r="G49" s="353"/>
      <c r="H49" s="353"/>
      <c r="I49" s="353"/>
      <c r="J49" s="353"/>
      <c r="K49" s="353"/>
      <c r="L49" s="353"/>
      <c r="M49" s="354"/>
      <c r="N49" s="354"/>
      <c r="O49" s="354"/>
      <c r="P49" s="354"/>
      <c r="Q49" s="325">
        <f>'для печати'!A38</f>
        <v>0</v>
      </c>
      <c r="R49" s="325"/>
      <c r="S49" s="325"/>
      <c r="T49" s="152">
        <f>'для печати'!B38</f>
        <v>0</v>
      </c>
    </row>
    <row r="50" spans="1:20" s="54" customFormat="1" ht="16.5" customHeight="1" hidden="1">
      <c r="A50" s="355">
        <v>38</v>
      </c>
      <c r="B50" s="355"/>
      <c r="C50" s="352">
        <f>Заявка!B42</f>
        <v>0</v>
      </c>
      <c r="D50" s="353"/>
      <c r="E50" s="353"/>
      <c r="F50" s="353"/>
      <c r="G50" s="353"/>
      <c r="H50" s="353"/>
      <c r="I50" s="353"/>
      <c r="J50" s="353"/>
      <c r="K50" s="353"/>
      <c r="L50" s="353"/>
      <c r="M50" s="354"/>
      <c r="N50" s="354"/>
      <c r="O50" s="354"/>
      <c r="P50" s="354"/>
      <c r="Q50" s="325">
        <f>'для печати'!A39</f>
        <v>0</v>
      </c>
      <c r="R50" s="325"/>
      <c r="S50" s="325"/>
      <c r="T50" s="152">
        <f>'для печати'!B39</f>
        <v>0</v>
      </c>
    </row>
    <row r="51" spans="1:20" s="54" customFormat="1" ht="16.5" customHeight="1" hidden="1">
      <c r="A51" s="355">
        <v>39</v>
      </c>
      <c r="B51" s="355"/>
      <c r="C51" s="352">
        <f>Заявка!B43</f>
        <v>0</v>
      </c>
      <c r="D51" s="353"/>
      <c r="E51" s="353"/>
      <c r="F51" s="353"/>
      <c r="G51" s="353"/>
      <c r="H51" s="353"/>
      <c r="I51" s="353"/>
      <c r="J51" s="353"/>
      <c r="K51" s="353"/>
      <c r="L51" s="353"/>
      <c r="M51" s="354"/>
      <c r="N51" s="354"/>
      <c r="O51" s="354"/>
      <c r="P51" s="354"/>
      <c r="Q51" s="325">
        <f>'для печати'!A40</f>
        <v>0</v>
      </c>
      <c r="R51" s="325"/>
      <c r="S51" s="325"/>
      <c r="T51" s="152">
        <f>'для печати'!B40</f>
        <v>0</v>
      </c>
    </row>
    <row r="52" spans="1:20" s="54" customFormat="1" ht="16.5" customHeight="1" hidden="1">
      <c r="A52" s="355">
        <v>40</v>
      </c>
      <c r="B52" s="355"/>
      <c r="C52" s="352" t="str">
        <f>Заявка!B44</f>
        <v> </v>
      </c>
      <c r="D52" s="353"/>
      <c r="E52" s="353"/>
      <c r="F52" s="353"/>
      <c r="G52" s="353"/>
      <c r="H52" s="353"/>
      <c r="I52" s="353"/>
      <c r="J52" s="353"/>
      <c r="K52" s="353"/>
      <c r="L52" s="353"/>
      <c r="M52" s="354"/>
      <c r="N52" s="354"/>
      <c r="O52" s="354"/>
      <c r="P52" s="354"/>
      <c r="Q52" s="325">
        <f>'для печати'!A41</f>
        <v>0</v>
      </c>
      <c r="R52" s="325"/>
      <c r="S52" s="325"/>
      <c r="T52" s="152">
        <f>'для печати'!B41</f>
        <v>0</v>
      </c>
    </row>
    <row r="53" spans="1:20" s="54" customFormat="1" ht="16.5" customHeight="1" hidden="1">
      <c r="A53" s="355">
        <v>41</v>
      </c>
      <c r="B53" s="355"/>
      <c r="C53" s="352" t="str">
        <f>Заявка!B45</f>
        <v>г.</v>
      </c>
      <c r="D53" s="353"/>
      <c r="E53" s="353"/>
      <c r="F53" s="353"/>
      <c r="G53" s="353"/>
      <c r="H53" s="353"/>
      <c r="I53" s="353"/>
      <c r="J53" s="353"/>
      <c r="K53" s="353"/>
      <c r="L53" s="353"/>
      <c r="M53" s="354"/>
      <c r="N53" s="354"/>
      <c r="O53" s="354"/>
      <c r="P53" s="354"/>
      <c r="Q53" s="325">
        <f>'для печати'!A42</f>
        <v>0</v>
      </c>
      <c r="R53" s="325"/>
      <c r="S53" s="325"/>
      <c r="T53" s="152">
        <f>'для печати'!B42</f>
        <v>0</v>
      </c>
    </row>
    <row r="54" spans="1:20" s="54" customFormat="1" ht="16.5" customHeight="1" hidden="1">
      <c r="A54" s="355">
        <v>42</v>
      </c>
      <c r="B54" s="355"/>
      <c r="C54" s="352">
        <f>Заявка!B46</f>
        <v>0</v>
      </c>
      <c r="D54" s="353"/>
      <c r="E54" s="353"/>
      <c r="F54" s="353"/>
      <c r="G54" s="353"/>
      <c r="H54" s="353"/>
      <c r="I54" s="353"/>
      <c r="J54" s="353"/>
      <c r="K54" s="353"/>
      <c r="L54" s="353"/>
      <c r="M54" s="354"/>
      <c r="N54" s="354"/>
      <c r="O54" s="354"/>
      <c r="P54" s="354"/>
      <c r="Q54" s="325">
        <f>'для печати'!A43</f>
        <v>0</v>
      </c>
      <c r="R54" s="325"/>
      <c r="S54" s="325"/>
      <c r="T54" s="152">
        <f>'для печати'!B43</f>
        <v>0</v>
      </c>
    </row>
    <row r="55" spans="1:20" s="54" customFormat="1" ht="16.5" customHeight="1" hidden="1">
      <c r="A55" s="355">
        <v>43</v>
      </c>
      <c r="B55" s="355"/>
      <c r="C55" s="352">
        <f>Заявка!B47</f>
        <v>0</v>
      </c>
      <c r="D55" s="353"/>
      <c r="E55" s="353"/>
      <c r="F55" s="353"/>
      <c r="G55" s="353"/>
      <c r="H55" s="353"/>
      <c r="I55" s="353"/>
      <c r="J55" s="353"/>
      <c r="K55" s="353"/>
      <c r="L55" s="353"/>
      <c r="M55" s="354"/>
      <c r="N55" s="354"/>
      <c r="O55" s="354"/>
      <c r="P55" s="354"/>
      <c r="Q55" s="325">
        <f>'для печати'!A44</f>
        <v>0</v>
      </c>
      <c r="R55" s="325"/>
      <c r="S55" s="325"/>
      <c r="T55" s="152">
        <f>'для печати'!B44</f>
        <v>0</v>
      </c>
    </row>
    <row r="56" spans="1:20" s="54" customFormat="1" ht="16.5" customHeight="1" hidden="1">
      <c r="A56" s="355">
        <v>44</v>
      </c>
      <c r="B56" s="355"/>
      <c r="C56" s="352">
        <f>Заявка!B48</f>
        <v>0</v>
      </c>
      <c r="D56" s="353"/>
      <c r="E56" s="353"/>
      <c r="F56" s="353"/>
      <c r="G56" s="353"/>
      <c r="H56" s="353"/>
      <c r="I56" s="353"/>
      <c r="J56" s="353"/>
      <c r="K56" s="353"/>
      <c r="L56" s="353"/>
      <c r="M56" s="354"/>
      <c r="N56" s="354"/>
      <c r="O56" s="354"/>
      <c r="P56" s="354"/>
      <c r="Q56" s="325">
        <f>'для печати'!A45</f>
        <v>0</v>
      </c>
      <c r="R56" s="325"/>
      <c r="S56" s="325"/>
      <c r="T56" s="152">
        <f>'для печати'!B45</f>
        <v>0</v>
      </c>
    </row>
    <row r="57" spans="1:20" s="54" customFormat="1" ht="16.5" customHeight="1" hidden="1">
      <c r="A57" s="355">
        <v>45</v>
      </c>
      <c r="B57" s="355"/>
      <c r="C57" s="352">
        <f>Заявка!B49</f>
        <v>0</v>
      </c>
      <c r="D57" s="353"/>
      <c r="E57" s="353"/>
      <c r="F57" s="353"/>
      <c r="G57" s="353"/>
      <c r="H57" s="353"/>
      <c r="I57" s="353"/>
      <c r="J57" s="353"/>
      <c r="K57" s="353"/>
      <c r="L57" s="353"/>
      <c r="M57" s="354"/>
      <c r="N57" s="354"/>
      <c r="O57" s="354"/>
      <c r="P57" s="354"/>
      <c r="Q57" s="325">
        <f>'для печати'!A46</f>
        <v>0</v>
      </c>
      <c r="R57" s="325"/>
      <c r="S57" s="325"/>
      <c r="T57" s="152">
        <f>'для печати'!B46</f>
        <v>0</v>
      </c>
    </row>
    <row r="58" spans="1:20" s="54" customFormat="1" ht="16.5" customHeight="1" hidden="1">
      <c r="A58" s="355">
        <v>46</v>
      </c>
      <c r="B58" s="355"/>
      <c r="C58" s="352">
        <f>Заявка!B50</f>
        <v>0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4"/>
      <c r="N58" s="354"/>
      <c r="O58" s="354"/>
      <c r="P58" s="354"/>
      <c r="Q58" s="325">
        <f>'для печати'!A47</f>
        <v>0</v>
      </c>
      <c r="R58" s="325"/>
      <c r="S58" s="325"/>
      <c r="T58" s="152">
        <f>'для печати'!B47</f>
        <v>0</v>
      </c>
    </row>
    <row r="59" spans="1:20" s="54" customFormat="1" ht="16.5" customHeight="1" hidden="1">
      <c r="A59" s="355">
        <v>47</v>
      </c>
      <c r="B59" s="355"/>
      <c r="C59" s="352">
        <f>Заявка!B51</f>
        <v>0</v>
      </c>
      <c r="D59" s="353"/>
      <c r="E59" s="353"/>
      <c r="F59" s="353"/>
      <c r="G59" s="353"/>
      <c r="H59" s="353"/>
      <c r="I59" s="353"/>
      <c r="J59" s="353"/>
      <c r="K59" s="353"/>
      <c r="L59" s="353"/>
      <c r="M59" s="354"/>
      <c r="N59" s="354"/>
      <c r="O59" s="354"/>
      <c r="P59" s="354"/>
      <c r="Q59" s="325">
        <f>'для печати'!A48</f>
        <v>0</v>
      </c>
      <c r="R59" s="325"/>
      <c r="S59" s="325"/>
      <c r="T59" s="152">
        <f>'для печати'!B48</f>
        <v>0</v>
      </c>
    </row>
    <row r="60" spans="1:20" s="54" customFormat="1" ht="16.5" customHeight="1" hidden="1">
      <c r="A60" s="355">
        <v>48</v>
      </c>
      <c r="B60" s="355"/>
      <c r="C60" s="352">
        <f>Заявка!B52</f>
        <v>0</v>
      </c>
      <c r="D60" s="353"/>
      <c r="E60" s="353"/>
      <c r="F60" s="353"/>
      <c r="G60" s="353"/>
      <c r="H60" s="353"/>
      <c r="I60" s="353"/>
      <c r="J60" s="353"/>
      <c r="K60" s="353"/>
      <c r="L60" s="353"/>
      <c r="M60" s="354"/>
      <c r="N60" s="354"/>
      <c r="O60" s="354"/>
      <c r="P60" s="354"/>
      <c r="Q60" s="325">
        <f>'для печати'!A49</f>
        <v>0</v>
      </c>
      <c r="R60" s="325"/>
      <c r="S60" s="325"/>
      <c r="T60" s="152">
        <f>'для печати'!B49</f>
        <v>0</v>
      </c>
    </row>
    <row r="61" spans="1:20" s="54" customFormat="1" ht="16.5" customHeight="1" hidden="1">
      <c r="A61" s="355">
        <v>49</v>
      </c>
      <c r="B61" s="355"/>
      <c r="C61" s="352">
        <f>Заявка!B53</f>
        <v>0</v>
      </c>
      <c r="D61" s="353"/>
      <c r="E61" s="353"/>
      <c r="F61" s="353"/>
      <c r="G61" s="353"/>
      <c r="H61" s="353"/>
      <c r="I61" s="353"/>
      <c r="J61" s="353"/>
      <c r="K61" s="353"/>
      <c r="L61" s="353"/>
      <c r="M61" s="354"/>
      <c r="N61" s="354"/>
      <c r="O61" s="354"/>
      <c r="P61" s="354"/>
      <c r="Q61" s="325">
        <f>'для печати'!A50</f>
        <v>0</v>
      </c>
      <c r="R61" s="325"/>
      <c r="S61" s="325"/>
      <c r="T61" s="152">
        <f>'для печати'!B50</f>
        <v>0</v>
      </c>
    </row>
    <row r="62" spans="1:20" s="54" customFormat="1" ht="16.5" customHeight="1" hidden="1">
      <c r="A62" s="355">
        <v>50</v>
      </c>
      <c r="B62" s="355"/>
      <c r="C62" s="352">
        <f>Заявка!B54</f>
        <v>0</v>
      </c>
      <c r="D62" s="353"/>
      <c r="E62" s="353"/>
      <c r="F62" s="353"/>
      <c r="G62" s="353"/>
      <c r="H62" s="353"/>
      <c r="I62" s="353"/>
      <c r="J62" s="353"/>
      <c r="K62" s="353"/>
      <c r="L62" s="353"/>
      <c r="M62" s="354"/>
      <c r="N62" s="354"/>
      <c r="O62" s="354"/>
      <c r="P62" s="354"/>
      <c r="Q62" s="325">
        <f>'для печати'!A51</f>
        <v>0</v>
      </c>
      <c r="R62" s="325"/>
      <c r="S62" s="325"/>
      <c r="T62" s="152">
        <f>'для печати'!B51</f>
        <v>0</v>
      </c>
    </row>
    <row r="63" spans="1:20" s="54" customFormat="1" ht="16.5" customHeight="1" hidden="1">
      <c r="A63" s="355">
        <v>51</v>
      </c>
      <c r="B63" s="355"/>
      <c r="C63" s="352">
        <f>Заявка!B55</f>
        <v>0</v>
      </c>
      <c r="D63" s="353"/>
      <c r="E63" s="353"/>
      <c r="F63" s="353"/>
      <c r="G63" s="353"/>
      <c r="H63" s="353"/>
      <c r="I63" s="353"/>
      <c r="J63" s="353"/>
      <c r="K63" s="353"/>
      <c r="L63" s="353"/>
      <c r="M63" s="354"/>
      <c r="N63" s="354"/>
      <c r="O63" s="354"/>
      <c r="P63" s="354"/>
      <c r="Q63" s="325">
        <f>'для печати'!A52</f>
        <v>0</v>
      </c>
      <c r="R63" s="325"/>
      <c r="S63" s="325"/>
      <c r="T63" s="152">
        <f>'для печати'!B52</f>
        <v>0</v>
      </c>
    </row>
    <row r="64" spans="1:20" s="54" customFormat="1" ht="16.5" customHeight="1" hidden="1">
      <c r="A64" s="355">
        <v>52</v>
      </c>
      <c r="B64" s="355"/>
      <c r="C64" s="352">
        <f>Заявка!B56</f>
        <v>0</v>
      </c>
      <c r="D64" s="353"/>
      <c r="E64" s="353"/>
      <c r="F64" s="353"/>
      <c r="G64" s="353"/>
      <c r="H64" s="353"/>
      <c r="I64" s="353"/>
      <c r="J64" s="353"/>
      <c r="K64" s="353"/>
      <c r="L64" s="353"/>
      <c r="M64" s="354"/>
      <c r="N64" s="354"/>
      <c r="O64" s="354"/>
      <c r="P64" s="354"/>
      <c r="Q64" s="325">
        <f>'для печати'!A53</f>
        <v>0</v>
      </c>
      <c r="R64" s="325"/>
      <c r="S64" s="325"/>
      <c r="T64" s="152">
        <f>'для печати'!B53</f>
        <v>0</v>
      </c>
    </row>
    <row r="65" spans="1:20" s="54" customFormat="1" ht="16.5" customHeight="1" hidden="1">
      <c r="A65" s="355">
        <v>53</v>
      </c>
      <c r="B65" s="355"/>
      <c r="C65" s="352">
        <f>Заявка!B57</f>
        <v>0</v>
      </c>
      <c r="D65" s="353"/>
      <c r="E65" s="353"/>
      <c r="F65" s="353"/>
      <c r="G65" s="353"/>
      <c r="H65" s="353"/>
      <c r="I65" s="353"/>
      <c r="J65" s="353"/>
      <c r="K65" s="353"/>
      <c r="L65" s="353"/>
      <c r="M65" s="354"/>
      <c r="N65" s="354"/>
      <c r="O65" s="354"/>
      <c r="P65" s="354"/>
      <c r="Q65" s="325">
        <f>'для печати'!A54</f>
        <v>0</v>
      </c>
      <c r="R65" s="325"/>
      <c r="S65" s="325"/>
      <c r="T65" s="152">
        <f>'для печати'!B54</f>
        <v>0</v>
      </c>
    </row>
    <row r="66" spans="1:20" s="54" customFormat="1" ht="16.5" customHeight="1" hidden="1">
      <c r="A66" s="355">
        <v>54</v>
      </c>
      <c r="B66" s="355"/>
      <c r="C66" s="352">
        <f>Заявка!B58</f>
        <v>0</v>
      </c>
      <c r="D66" s="353"/>
      <c r="E66" s="353"/>
      <c r="F66" s="353"/>
      <c r="G66" s="353"/>
      <c r="H66" s="353"/>
      <c r="I66" s="353"/>
      <c r="J66" s="353"/>
      <c r="K66" s="353"/>
      <c r="L66" s="353"/>
      <c r="M66" s="354"/>
      <c r="N66" s="354"/>
      <c r="O66" s="354"/>
      <c r="P66" s="354"/>
      <c r="Q66" s="325">
        <f>'для печати'!A55</f>
        <v>0</v>
      </c>
      <c r="R66" s="325"/>
      <c r="S66" s="325"/>
      <c r="T66" s="152">
        <f>'для печати'!B55</f>
        <v>0</v>
      </c>
    </row>
    <row r="67" spans="1:20" s="54" customFormat="1" ht="16.5" customHeight="1" hidden="1">
      <c r="A67" s="355">
        <v>55</v>
      </c>
      <c r="B67" s="355"/>
      <c r="C67" s="352">
        <f>Заявка!B59</f>
        <v>0</v>
      </c>
      <c r="D67" s="353"/>
      <c r="E67" s="353"/>
      <c r="F67" s="353"/>
      <c r="G67" s="353"/>
      <c r="H67" s="353"/>
      <c r="I67" s="353"/>
      <c r="J67" s="353"/>
      <c r="K67" s="353"/>
      <c r="L67" s="353"/>
      <c r="M67" s="354"/>
      <c r="N67" s="354"/>
      <c r="O67" s="354"/>
      <c r="P67" s="354"/>
      <c r="Q67" s="325">
        <f>'для печати'!A56</f>
        <v>0</v>
      </c>
      <c r="R67" s="325"/>
      <c r="S67" s="325"/>
      <c r="T67" s="152">
        <f>'для печати'!B56</f>
        <v>0</v>
      </c>
    </row>
    <row r="68" s="17" customFormat="1" ht="16.5" customHeight="1"/>
    <row r="69" spans="1:20" s="17" customFormat="1" ht="15.75" customHeigh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</row>
    <row r="70" s="17" customFormat="1" ht="15.75" customHeight="1"/>
    <row r="71" s="17" customFormat="1" ht="15.75" customHeight="1"/>
    <row r="72" spans="1:20" s="17" customFormat="1" ht="15.75" customHeight="1">
      <c r="A72" s="337" t="s">
        <v>179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</row>
    <row r="73" s="17" customFormat="1" ht="15.75" customHeight="1"/>
    <row r="74" spans="8:12" s="17" customFormat="1" ht="15.75" customHeight="1">
      <c r="H74" s="212"/>
      <c r="I74" s="350"/>
      <c r="J74" s="350"/>
      <c r="K74" s="350"/>
      <c r="L74" s="350"/>
    </row>
    <row r="75" spans="8:12" s="17" customFormat="1" ht="15.75" customHeight="1">
      <c r="H75" s="350"/>
      <c r="I75" s="350"/>
      <c r="J75" s="350"/>
      <c r="K75" s="350"/>
      <c r="L75" s="350"/>
    </row>
    <row r="76" s="17" customFormat="1" ht="15.75" customHeight="1"/>
    <row r="77" s="17" customFormat="1" ht="15.75" customHeight="1"/>
    <row r="78" s="17" customFormat="1" ht="15.75" customHeight="1"/>
    <row r="79" s="17" customFormat="1" ht="15.75" customHeight="1"/>
    <row r="80" s="17" customFormat="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/>
  <mergeCells count="177">
    <mergeCell ref="A1:T1"/>
    <mergeCell ref="A13:B13"/>
    <mergeCell ref="A14:B14"/>
    <mergeCell ref="C13:P13"/>
    <mergeCell ref="C14:P14"/>
    <mergeCell ref="A2:T2"/>
    <mergeCell ref="A5:T6"/>
    <mergeCell ref="A11:B12"/>
    <mergeCell ref="C11:P12"/>
    <mergeCell ref="Q11:T11"/>
    <mergeCell ref="A17:B17"/>
    <mergeCell ref="A18:B18"/>
    <mergeCell ref="C17:P17"/>
    <mergeCell ref="C18:P18"/>
    <mergeCell ref="A15:B15"/>
    <mergeCell ref="A16:B16"/>
    <mergeCell ref="C15:P15"/>
    <mergeCell ref="C16:P16"/>
    <mergeCell ref="A21:B21"/>
    <mergeCell ref="A22:B22"/>
    <mergeCell ref="C21:P21"/>
    <mergeCell ref="C22:P22"/>
    <mergeCell ref="A19:B19"/>
    <mergeCell ref="A20:B20"/>
    <mergeCell ref="C19:P19"/>
    <mergeCell ref="C20:P20"/>
    <mergeCell ref="A25:B25"/>
    <mergeCell ref="A26:B26"/>
    <mergeCell ref="C25:P25"/>
    <mergeCell ref="C26:P26"/>
    <mergeCell ref="A23:B23"/>
    <mergeCell ref="A24:B24"/>
    <mergeCell ref="C23:P23"/>
    <mergeCell ref="C24:P24"/>
    <mergeCell ref="A29:B29"/>
    <mergeCell ref="A30:B30"/>
    <mergeCell ref="C29:P29"/>
    <mergeCell ref="C30:P30"/>
    <mergeCell ref="A27:B27"/>
    <mergeCell ref="A28:B28"/>
    <mergeCell ref="C27:P27"/>
    <mergeCell ref="C28:P28"/>
    <mergeCell ref="C32:P32"/>
    <mergeCell ref="C33:P33"/>
    <mergeCell ref="C34:P34"/>
    <mergeCell ref="A31:B31"/>
    <mergeCell ref="A32:B32"/>
    <mergeCell ref="C31:P31"/>
    <mergeCell ref="A69:T69"/>
    <mergeCell ref="A9:T10"/>
    <mergeCell ref="A39:B39"/>
    <mergeCell ref="A40:B40"/>
    <mergeCell ref="A37:B37"/>
    <mergeCell ref="A38:B38"/>
    <mergeCell ref="A35:B35"/>
    <mergeCell ref="A36:B36"/>
    <mergeCell ref="A33:B33"/>
    <mergeCell ref="A34:B34"/>
    <mergeCell ref="A43:B43"/>
    <mergeCell ref="A44:B44"/>
    <mergeCell ref="C43:P43"/>
    <mergeCell ref="C44:P44"/>
    <mergeCell ref="A41:B41"/>
    <mergeCell ref="A42:B42"/>
    <mergeCell ref="C41:P41"/>
    <mergeCell ref="C42:P42"/>
    <mergeCell ref="A47:B47"/>
    <mergeCell ref="A48:B48"/>
    <mergeCell ref="C47:P47"/>
    <mergeCell ref="C48:P48"/>
    <mergeCell ref="A45:B45"/>
    <mergeCell ref="A46:B46"/>
    <mergeCell ref="C45:P45"/>
    <mergeCell ref="C46:P46"/>
    <mergeCell ref="A51:B51"/>
    <mergeCell ref="A52:B52"/>
    <mergeCell ref="C51:P51"/>
    <mergeCell ref="C52:P52"/>
    <mergeCell ref="A49:B49"/>
    <mergeCell ref="A50:B50"/>
    <mergeCell ref="C49:P49"/>
    <mergeCell ref="C50:P50"/>
    <mergeCell ref="A55:B55"/>
    <mergeCell ref="A56:B56"/>
    <mergeCell ref="C55:P55"/>
    <mergeCell ref="C56:P56"/>
    <mergeCell ref="A53:B53"/>
    <mergeCell ref="A54:B54"/>
    <mergeCell ref="C53:P53"/>
    <mergeCell ref="C54:P54"/>
    <mergeCell ref="A59:B59"/>
    <mergeCell ref="A60:B60"/>
    <mergeCell ref="C59:P59"/>
    <mergeCell ref="C60:P60"/>
    <mergeCell ref="A57:B57"/>
    <mergeCell ref="A58:B58"/>
    <mergeCell ref="C57:P57"/>
    <mergeCell ref="C58:P58"/>
    <mergeCell ref="A63:B63"/>
    <mergeCell ref="A64:B64"/>
    <mergeCell ref="C63:P63"/>
    <mergeCell ref="C64:P64"/>
    <mergeCell ref="A61:B61"/>
    <mergeCell ref="A62:B62"/>
    <mergeCell ref="C61:P61"/>
    <mergeCell ref="C62:P62"/>
    <mergeCell ref="A67:B67"/>
    <mergeCell ref="C67:P67"/>
    <mergeCell ref="A65:B65"/>
    <mergeCell ref="A66:B66"/>
    <mergeCell ref="C65:P65"/>
    <mergeCell ref="C66:P66"/>
    <mergeCell ref="C35:P35"/>
    <mergeCell ref="C36:P36"/>
    <mergeCell ref="C37:P37"/>
    <mergeCell ref="C38:P38"/>
    <mergeCell ref="C39:P39"/>
    <mergeCell ref="C40:P40"/>
    <mergeCell ref="Q12:S12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Q43:S43"/>
    <mergeCell ref="Q44:S44"/>
    <mergeCell ref="Q45:S45"/>
    <mergeCell ref="Q46:S46"/>
    <mergeCell ref="Q47:S47"/>
    <mergeCell ref="Q48:S48"/>
    <mergeCell ref="Q49:S49"/>
    <mergeCell ref="Q50:S50"/>
    <mergeCell ref="Q51:S51"/>
    <mergeCell ref="Q52:S52"/>
    <mergeCell ref="Q53:S53"/>
    <mergeCell ref="Q65:S65"/>
    <mergeCell ref="Q54:S54"/>
    <mergeCell ref="Q55:S55"/>
    <mergeCell ref="Q56:S56"/>
    <mergeCell ref="Q57:S57"/>
    <mergeCell ref="Q58:S58"/>
    <mergeCell ref="Q59:S59"/>
    <mergeCell ref="Q66:S66"/>
    <mergeCell ref="A7:F7"/>
    <mergeCell ref="Q67:S67"/>
    <mergeCell ref="H74:L75"/>
    <mergeCell ref="A72:T72"/>
    <mergeCell ref="Q60:S60"/>
    <mergeCell ref="Q61:S61"/>
    <mergeCell ref="Q62:S62"/>
    <mergeCell ref="Q63:S63"/>
    <mergeCell ref="Q64:S64"/>
  </mergeCells>
  <printOptions/>
  <pageMargins left="0.5118110236220472" right="0.5118110236220472" top="0.1574803149606299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Литвинова Мария Юрьевна</cp:lastModifiedBy>
  <cp:lastPrinted>2011-01-12T11:13:47Z</cp:lastPrinted>
  <dcterms:created xsi:type="dcterms:W3CDTF">2003-02-10T10:12:55Z</dcterms:created>
  <dcterms:modified xsi:type="dcterms:W3CDTF">2013-05-29T05:56:39Z</dcterms:modified>
  <cp:category/>
  <cp:version/>
  <cp:contentType/>
  <cp:contentStatus/>
</cp:coreProperties>
</file>